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tabRatio="157" firstSheet="3" activeTab="3"/>
  </bookViews>
  <sheets>
    <sheet name="2017" sheetId="1" r:id="rId1"/>
    <sheet name="2018" sheetId="2" r:id="rId2"/>
    <sheet name="2019" sheetId="3" r:id="rId3"/>
    <sheet name="2019 - 2" sheetId="4" r:id="rId4"/>
    <sheet name="Концерт М. Леонидова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<sst xmlns="http://schemas.openxmlformats.org/spreadsheetml/2006/main" count="473" uniqueCount="86">
  <si>
    <t>Дата</t>
  </si>
  <si>
    <t>Номер</t>
  </si>
  <si>
    <t>Жертвователь</t>
  </si>
  <si>
    <t>Сумма</t>
  </si>
  <si>
    <t>Цель</t>
  </si>
  <si>
    <t>Агроимпэкс</t>
  </si>
  <si>
    <t>Игнат Завьялов</t>
  </si>
  <si>
    <t>безлично</t>
  </si>
  <si>
    <t>Онкоцентр Песочный</t>
  </si>
  <si>
    <t>телефон</t>
  </si>
  <si>
    <t>Ефременко Людмила</t>
  </si>
  <si>
    <t>Почта</t>
  </si>
  <si>
    <t>аппарат управления</t>
  </si>
  <si>
    <t>анонимно</t>
  </si>
  <si>
    <t>Унция (анонимно)</t>
  </si>
  <si>
    <t>Поступления</t>
  </si>
  <si>
    <t>Расходы</t>
  </si>
  <si>
    <t>банковские услуги</t>
  </si>
  <si>
    <t>налоги</t>
  </si>
  <si>
    <t>зарплата</t>
  </si>
  <si>
    <t>апрель</t>
  </si>
  <si>
    <t>май</t>
  </si>
  <si>
    <t>июнь</t>
  </si>
  <si>
    <t>Алексадров Сергей</t>
  </si>
  <si>
    <t>июль</t>
  </si>
  <si>
    <t>сайт</t>
  </si>
  <si>
    <t>август</t>
  </si>
  <si>
    <t>Центр Алмазова</t>
  </si>
  <si>
    <t>октябрь</t>
  </si>
  <si>
    <t>ноябрь</t>
  </si>
  <si>
    <t>декабрь</t>
  </si>
  <si>
    <t>Сальдо ежемесячное</t>
  </si>
  <si>
    <t>январь</t>
  </si>
  <si>
    <t>анонимно (Унция)</t>
  </si>
  <si>
    <t>Циплакова Cветлана Анатольевна</t>
  </si>
  <si>
    <t>Первушева Маша</t>
  </si>
  <si>
    <t>февраль</t>
  </si>
  <si>
    <t>Полина  Шакирова</t>
  </si>
  <si>
    <t>Профориентация (Лицей)</t>
  </si>
  <si>
    <t>март</t>
  </si>
  <si>
    <t>Первушева Мария</t>
  </si>
  <si>
    <t>Майоров Георгий Владимирович</t>
  </si>
  <si>
    <t>Зотова Екатерина Владимировна</t>
  </si>
  <si>
    <t>Шарифуллина Дилара Раисовна</t>
  </si>
  <si>
    <t>Паркина Анна</t>
  </si>
  <si>
    <t>Хостинг</t>
  </si>
  <si>
    <t>Эл.отчетность</t>
  </si>
  <si>
    <t>ДУНВЕН САНТЕНИКА ООО</t>
  </si>
  <si>
    <t>Кожарский Виталий Германович</t>
  </si>
  <si>
    <t>Театральный дом</t>
  </si>
  <si>
    <t>Аренда помещения</t>
  </si>
  <si>
    <t>Юридические услуги</t>
  </si>
  <si>
    <t>Полиграфические услуги</t>
  </si>
  <si>
    <t>ДУНВЕН САНТЕХНИКА ООО</t>
  </si>
  <si>
    <t>СК-Континент</t>
  </si>
  <si>
    <t>сентярь</t>
  </si>
  <si>
    <t>Аренда</t>
  </si>
  <si>
    <t>Театральный проект</t>
  </si>
  <si>
    <t xml:space="preserve">анонимно </t>
  </si>
  <si>
    <t>Всего за год</t>
  </si>
  <si>
    <t>Мочалов Горгий Владимирович</t>
  </si>
  <si>
    <t>Театралный дом</t>
  </si>
  <si>
    <t>ООО "СК-КОНТИНЕНТ"</t>
  </si>
  <si>
    <t>Блинов Феликс Львович</t>
  </si>
  <si>
    <t>займ на пополнение оборотных средств</t>
  </si>
  <si>
    <t>почта</t>
  </si>
  <si>
    <t>входящее</t>
  </si>
  <si>
    <t>МОЧАЛОВ ГЕОРГИЙ ВЛАДИМИРОВИЧ</t>
  </si>
  <si>
    <t xml:space="preserve">КОМПАНИЯ ОВК </t>
  </si>
  <si>
    <t>Эстафета профессионалов</t>
  </si>
  <si>
    <t>Карпова Ольга Владимировна</t>
  </si>
  <si>
    <t>Творческий вечер</t>
  </si>
  <si>
    <t>Кожарскй Виталий Германович</t>
  </si>
  <si>
    <t>Театральный Дом</t>
  </si>
  <si>
    <t>ДУНВЕН САНТЕХНИКА</t>
  </si>
  <si>
    <t>Билеты</t>
  </si>
  <si>
    <t>сборы</t>
  </si>
  <si>
    <t>Безлично</t>
  </si>
  <si>
    <t>Билетер</t>
  </si>
  <si>
    <t>Итого расходов</t>
  </si>
  <si>
    <t>Костюмы</t>
  </si>
  <si>
    <t>Афиши</t>
  </si>
  <si>
    <t>Оплата СХТ (зарплата)</t>
  </si>
  <si>
    <t>№ док-та</t>
  </si>
  <si>
    <t>Поступление</t>
  </si>
  <si>
    <t>Леонидов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</si>
</sst>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m/yyyy"/>
  </numFmts>
  <fonts count="44"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1" fillId="0" borderId="0" xfId="0" applyFont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4" fontId="43" fillId="0" borderId="10" xfId="0" applyNumberFormat="1" applyFont="1" applyBorder="1" applyAlignment="1">
      <alignment/>
    </xf>
    <xf numFmtId="14" fontId="43" fillId="0" borderId="11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24" fillId="0" borderId="18" xfId="0" applyFont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4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16" style="0" customWidth="1"/>
    <col min="4" max="4" width="33.5" style="0" customWidth="1"/>
    <col min="5" max="5" width="18.5" style="0" customWidth="1"/>
    <col min="6" max="6" width="19.83203125" style="0" customWidth="1"/>
    <col min="9" max="9" width="31.33203125" style="0" customWidth="1"/>
    <col min="10" max="10" width="19.5" style="0" customWidth="1"/>
  </cols>
  <sheetData>
    <row r="1" spans="1:11" ht="9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9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">
      <c r="A3" s="58"/>
      <c r="B3" s="59">
        <v>43283</v>
      </c>
      <c r="C3" s="60">
        <v>2149</v>
      </c>
      <c r="D3" s="60" t="s">
        <v>5</v>
      </c>
      <c r="E3" s="52">
        <v>48000</v>
      </c>
      <c r="F3" s="53" t="s">
        <v>12</v>
      </c>
      <c r="G3" s="61"/>
      <c r="H3" s="54" t="s">
        <v>24</v>
      </c>
      <c r="I3" s="62" t="s">
        <v>23</v>
      </c>
      <c r="J3" s="63">
        <v>15000</v>
      </c>
      <c r="K3" s="58"/>
    </row>
    <row r="4" spans="1:11" ht="12">
      <c r="A4" s="58"/>
      <c r="B4" s="64">
        <v>43285</v>
      </c>
      <c r="C4" s="60">
        <v>15082</v>
      </c>
      <c r="D4" s="53" t="s">
        <v>13</v>
      </c>
      <c r="E4" s="63">
        <v>729</v>
      </c>
      <c r="F4" s="53" t="s">
        <v>7</v>
      </c>
      <c r="G4" s="61"/>
      <c r="H4" s="55"/>
      <c r="I4" s="62" t="s">
        <v>9</v>
      </c>
      <c r="J4" s="63">
        <v>3000</v>
      </c>
      <c r="K4" s="58"/>
    </row>
    <row r="5" spans="1:11" ht="12">
      <c r="A5" s="58"/>
      <c r="B5" s="64">
        <v>43286</v>
      </c>
      <c r="C5" s="60">
        <v>14880</v>
      </c>
      <c r="D5" s="53" t="s">
        <v>13</v>
      </c>
      <c r="E5" s="63">
        <v>4860</v>
      </c>
      <c r="F5" s="53" t="s">
        <v>7</v>
      </c>
      <c r="G5" s="61"/>
      <c r="H5" s="55"/>
      <c r="I5" s="62" t="s">
        <v>17</v>
      </c>
      <c r="J5" s="63">
        <v>4180.47</v>
      </c>
      <c r="K5" s="58"/>
    </row>
    <row r="6" spans="1:11" ht="12">
      <c r="A6" s="58"/>
      <c r="B6" s="64">
        <v>43293</v>
      </c>
      <c r="C6" s="60">
        <v>17515</v>
      </c>
      <c r="D6" s="53" t="s">
        <v>13</v>
      </c>
      <c r="E6" s="63">
        <v>48600</v>
      </c>
      <c r="F6" s="53" t="s">
        <v>7</v>
      </c>
      <c r="G6" s="61"/>
      <c r="H6" s="55"/>
      <c r="I6" s="62" t="s">
        <v>18</v>
      </c>
      <c r="J6" s="63">
        <v>13447</v>
      </c>
      <c r="K6" s="58"/>
    </row>
    <row r="7" spans="1:11" ht="12">
      <c r="A7" s="58"/>
      <c r="B7" s="64">
        <v>43294</v>
      </c>
      <c r="C7" s="60">
        <v>315</v>
      </c>
      <c r="D7" s="60" t="s">
        <v>47</v>
      </c>
      <c r="E7" s="63">
        <v>20000</v>
      </c>
      <c r="F7" s="53" t="s">
        <v>7</v>
      </c>
      <c r="G7" s="61"/>
      <c r="H7" s="55"/>
      <c r="I7" s="62" t="s">
        <v>19</v>
      </c>
      <c r="J7" s="63">
        <v>23490</v>
      </c>
      <c r="K7" s="58"/>
    </row>
    <row r="8" spans="1:11" ht="12">
      <c r="A8" s="58"/>
      <c r="B8" s="64">
        <v>43295</v>
      </c>
      <c r="C8" s="60"/>
      <c r="D8" s="53" t="s">
        <v>13</v>
      </c>
      <c r="E8" s="63">
        <v>165.94</v>
      </c>
      <c r="F8" s="53" t="s">
        <v>7</v>
      </c>
      <c r="G8" s="61"/>
      <c r="H8" s="55"/>
      <c r="I8" s="62" t="s">
        <v>11</v>
      </c>
      <c r="J8" s="63">
        <v>165.94</v>
      </c>
      <c r="K8" s="58"/>
    </row>
    <row r="9" spans="1:11" ht="12">
      <c r="A9" s="58"/>
      <c r="B9" s="64">
        <v>43305</v>
      </c>
      <c r="C9" s="60">
        <v>337</v>
      </c>
      <c r="D9" s="60" t="s">
        <v>47</v>
      </c>
      <c r="E9" s="63">
        <v>10000</v>
      </c>
      <c r="F9" s="53" t="s">
        <v>7</v>
      </c>
      <c r="G9" s="61"/>
      <c r="H9" s="55"/>
      <c r="I9" s="62" t="s">
        <v>50</v>
      </c>
      <c r="J9" s="63">
        <v>5000</v>
      </c>
      <c r="K9" s="58"/>
    </row>
    <row r="10" spans="1:11" ht="12">
      <c r="A10" s="58"/>
      <c r="B10" s="64">
        <v>43307</v>
      </c>
      <c r="C10" s="60">
        <v>15624</v>
      </c>
      <c r="D10" s="53" t="s">
        <v>13</v>
      </c>
      <c r="E10" s="63">
        <v>48600</v>
      </c>
      <c r="F10" s="53" t="s">
        <v>7</v>
      </c>
      <c r="G10" s="61"/>
      <c r="H10" s="55"/>
      <c r="I10" s="62" t="s">
        <v>51</v>
      </c>
      <c r="J10" s="63">
        <v>30000</v>
      </c>
      <c r="K10" s="58"/>
    </row>
    <row r="11" spans="1:11" ht="12">
      <c r="A11" s="58"/>
      <c r="B11" s="64">
        <v>43312</v>
      </c>
      <c r="C11" s="60">
        <v>357</v>
      </c>
      <c r="D11" s="60" t="s">
        <v>47</v>
      </c>
      <c r="E11" s="63">
        <v>10000</v>
      </c>
      <c r="F11" s="53" t="s">
        <v>7</v>
      </c>
      <c r="G11" s="61"/>
      <c r="H11" s="55"/>
      <c r="I11" s="62" t="s">
        <v>52</v>
      </c>
      <c r="J11" s="63">
        <v>5160</v>
      </c>
      <c r="K11" s="58"/>
    </row>
    <row r="12" spans="1:11" ht="12">
      <c r="A12" s="58"/>
      <c r="B12" s="61"/>
      <c r="C12" s="61"/>
      <c r="D12" s="61"/>
      <c r="E12" s="65">
        <f>SUM(E3:E11)</f>
        <v>190954.94</v>
      </c>
      <c r="F12" s="61"/>
      <c r="G12" s="61"/>
      <c r="H12" s="56"/>
      <c r="I12" s="62" t="s">
        <v>25</v>
      </c>
      <c r="J12" s="63">
        <v>9600</v>
      </c>
      <c r="K12" s="58"/>
    </row>
    <row r="13" spans="1:11" ht="12">
      <c r="A13" s="58"/>
      <c r="B13" s="61"/>
      <c r="C13" s="61"/>
      <c r="D13" s="61"/>
      <c r="E13" s="61"/>
      <c r="F13" s="61"/>
      <c r="G13" s="61"/>
      <c r="H13" s="57"/>
      <c r="I13" s="61"/>
      <c r="J13" s="65">
        <f>SUM(J3:J12)</f>
        <v>109043.41</v>
      </c>
      <c r="K13" s="58"/>
    </row>
    <row r="14" spans="1:11" ht="12">
      <c r="A14" s="58"/>
      <c r="B14" s="61"/>
      <c r="C14" s="61"/>
      <c r="D14" s="61"/>
      <c r="E14" s="61"/>
      <c r="F14" s="61"/>
      <c r="G14" s="61"/>
      <c r="H14" s="61"/>
      <c r="I14" s="61"/>
      <c r="J14" s="61"/>
      <c r="K14" s="58"/>
    </row>
    <row r="15" spans="1:11" ht="12">
      <c r="A15" s="58"/>
      <c r="B15" s="61"/>
      <c r="C15" s="61"/>
      <c r="D15" s="61"/>
      <c r="E15" s="61"/>
      <c r="F15" s="61"/>
      <c r="G15" s="61"/>
      <c r="H15" s="61"/>
      <c r="I15" s="61"/>
      <c r="J15" s="61"/>
      <c r="K15" s="58"/>
    </row>
    <row r="16" spans="1:11" ht="12">
      <c r="A16" s="58"/>
      <c r="B16" s="59">
        <v>43315</v>
      </c>
      <c r="C16" s="60">
        <v>2614</v>
      </c>
      <c r="D16" s="60" t="s">
        <v>5</v>
      </c>
      <c r="E16" s="63">
        <v>45000</v>
      </c>
      <c r="F16" s="53" t="s">
        <v>12</v>
      </c>
      <c r="G16" s="61"/>
      <c r="H16" s="54" t="s">
        <v>26</v>
      </c>
      <c r="I16" s="62" t="s">
        <v>23</v>
      </c>
      <c r="J16" s="63">
        <v>15000</v>
      </c>
      <c r="K16" s="58"/>
    </row>
    <row r="17" spans="1:11" ht="12">
      <c r="A17" s="58"/>
      <c r="B17" s="64">
        <v>43315</v>
      </c>
      <c r="C17" s="60">
        <v>1</v>
      </c>
      <c r="D17" s="60" t="s">
        <v>48</v>
      </c>
      <c r="E17" s="63">
        <v>20000</v>
      </c>
      <c r="F17" s="60" t="s">
        <v>49</v>
      </c>
      <c r="G17" s="61"/>
      <c r="H17" s="55"/>
      <c r="I17" s="62" t="s">
        <v>9</v>
      </c>
      <c r="J17" s="63">
        <v>2000</v>
      </c>
      <c r="K17" s="58"/>
    </row>
    <row r="18" spans="1:11" ht="12">
      <c r="A18" s="58"/>
      <c r="B18" s="64">
        <v>43319</v>
      </c>
      <c r="C18" s="60">
        <v>372</v>
      </c>
      <c r="D18" s="60" t="s">
        <v>47</v>
      </c>
      <c r="E18" s="63">
        <v>10000</v>
      </c>
      <c r="F18" s="53" t="s">
        <v>7</v>
      </c>
      <c r="G18" s="61"/>
      <c r="H18" s="55"/>
      <c r="I18" s="62" t="s">
        <v>17</v>
      </c>
      <c r="J18" s="63">
        <v>4030.47</v>
      </c>
      <c r="K18" s="58"/>
    </row>
    <row r="19" spans="1:11" ht="12">
      <c r="A19" s="58"/>
      <c r="B19" s="64">
        <v>43323</v>
      </c>
      <c r="C19" s="60"/>
      <c r="D19" s="53" t="s">
        <v>13</v>
      </c>
      <c r="E19" s="63">
        <v>165.94</v>
      </c>
      <c r="F19" s="53" t="s">
        <v>7</v>
      </c>
      <c r="G19" s="61"/>
      <c r="H19" s="55"/>
      <c r="I19" s="62" t="s">
        <v>18</v>
      </c>
      <c r="J19" s="63">
        <v>10548</v>
      </c>
      <c r="K19" s="58"/>
    </row>
    <row r="20" spans="1:11" ht="12">
      <c r="A20" s="58"/>
      <c r="B20" s="64">
        <v>43325</v>
      </c>
      <c r="C20" s="60">
        <v>382</v>
      </c>
      <c r="D20" s="60" t="s">
        <v>47</v>
      </c>
      <c r="E20" s="63">
        <v>10000</v>
      </c>
      <c r="F20" s="53" t="s">
        <v>7</v>
      </c>
      <c r="G20" s="61"/>
      <c r="H20" s="55"/>
      <c r="I20" s="62" t="s">
        <v>19</v>
      </c>
      <c r="J20" s="63">
        <v>23490</v>
      </c>
      <c r="K20" s="58"/>
    </row>
    <row r="21" spans="1:11" ht="12">
      <c r="A21" s="58"/>
      <c r="B21" s="64">
        <v>43333</v>
      </c>
      <c r="C21" s="60">
        <v>393</v>
      </c>
      <c r="D21" s="60" t="s">
        <v>47</v>
      </c>
      <c r="E21" s="63">
        <v>10000</v>
      </c>
      <c r="F21" s="53" t="s">
        <v>7</v>
      </c>
      <c r="G21" s="61"/>
      <c r="H21" s="55"/>
      <c r="I21" s="62" t="s">
        <v>11</v>
      </c>
      <c r="J21" s="63">
        <v>165.94</v>
      </c>
      <c r="K21" s="58"/>
    </row>
    <row r="22" spans="1:11" ht="12">
      <c r="A22" s="58"/>
      <c r="B22" s="64">
        <v>43339</v>
      </c>
      <c r="C22" s="60">
        <v>415</v>
      </c>
      <c r="D22" s="60" t="s">
        <v>47</v>
      </c>
      <c r="E22" s="63">
        <v>10000</v>
      </c>
      <c r="F22" s="60" t="s">
        <v>7</v>
      </c>
      <c r="G22" s="61"/>
      <c r="H22" s="55"/>
      <c r="I22" s="62" t="s">
        <v>52</v>
      </c>
      <c r="J22" s="63">
        <v>3713</v>
      </c>
      <c r="K22" s="58"/>
    </row>
    <row r="23" spans="1:11" ht="12">
      <c r="A23" s="58"/>
      <c r="B23" s="64">
        <v>43339</v>
      </c>
      <c r="C23" s="60">
        <v>28756</v>
      </c>
      <c r="D23" s="53" t="s">
        <v>13</v>
      </c>
      <c r="E23" s="63">
        <v>48600</v>
      </c>
      <c r="F23" s="53" t="s">
        <v>7</v>
      </c>
      <c r="G23" s="61"/>
      <c r="H23" s="56"/>
      <c r="I23" s="62" t="s">
        <v>25</v>
      </c>
      <c r="J23" s="63">
        <v>9600</v>
      </c>
      <c r="K23" s="58"/>
    </row>
    <row r="24" spans="1:11" ht="12">
      <c r="A24" s="58"/>
      <c r="B24" s="61"/>
      <c r="C24" s="61"/>
      <c r="D24" s="61"/>
      <c r="E24" s="65">
        <f>SUM(E16:E23)</f>
        <v>153765.94</v>
      </c>
      <c r="F24" s="61"/>
      <c r="G24" s="61"/>
      <c r="H24" s="57"/>
      <c r="I24" s="61"/>
      <c r="J24" s="65">
        <f>SUM(J16:J23)</f>
        <v>68547.41</v>
      </c>
      <c r="K24" s="58"/>
    </row>
  </sheetData>
  <sheetProtection/>
  <mergeCells count="2">
    <mergeCell ref="H3:H12"/>
    <mergeCell ref="H16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2"/>
  <sheetViews>
    <sheetView zoomScalePageLayoutView="0" workbookViewId="0" topLeftCell="A142">
      <selection activeCell="F21" sqref="F21"/>
    </sheetView>
  </sheetViews>
  <sheetFormatPr defaultColWidth="9.33203125" defaultRowHeight="11.25"/>
  <cols>
    <col min="2" max="2" width="10.16015625" style="0" bestFit="1" customWidth="1"/>
    <col min="4" max="4" width="35.5" style="0" customWidth="1"/>
    <col min="5" max="5" width="15.33203125" style="0" customWidth="1"/>
    <col min="6" max="6" width="39.5" style="0" customWidth="1"/>
    <col min="9" max="9" width="46.83203125" style="0" customWidth="1"/>
    <col min="10" max="10" width="30.66015625" style="0" customWidth="1"/>
    <col min="11" max="11" width="17.66015625" style="0" customWidth="1"/>
    <col min="12" max="12" width="19.33203125" style="0" customWidth="1"/>
  </cols>
  <sheetData>
    <row r="2" spans="4:12" ht="17.25">
      <c r="D2" s="16" t="s">
        <v>15</v>
      </c>
      <c r="J2" s="16" t="s">
        <v>16</v>
      </c>
      <c r="L2" t="s">
        <v>31</v>
      </c>
    </row>
    <row r="3" ht="9.75">
      <c r="E3" s="8"/>
    </row>
    <row r="4" ht="9.75">
      <c r="E4" s="8"/>
    </row>
    <row r="5" spans="2:10" ht="9.75">
      <c r="B5" s="1" t="s">
        <v>0</v>
      </c>
      <c r="C5" s="1" t="s">
        <v>1</v>
      </c>
      <c r="D5" s="1" t="s">
        <v>2</v>
      </c>
      <c r="E5" s="6" t="s">
        <v>3</v>
      </c>
      <c r="F5" s="1" t="s">
        <v>4</v>
      </c>
      <c r="H5" s="51" t="s">
        <v>32</v>
      </c>
      <c r="I5" s="4" t="s">
        <v>6</v>
      </c>
      <c r="J5" s="7">
        <v>10400</v>
      </c>
    </row>
    <row r="6" spans="2:10" ht="9.75">
      <c r="B6" s="2">
        <v>43109</v>
      </c>
      <c r="C6" s="1">
        <v>54882</v>
      </c>
      <c r="D6" s="3" t="s">
        <v>13</v>
      </c>
      <c r="E6" s="27">
        <v>2041.2</v>
      </c>
      <c r="F6" s="3" t="s">
        <v>7</v>
      </c>
      <c r="H6" s="51"/>
      <c r="I6" s="4" t="s">
        <v>8</v>
      </c>
      <c r="J6" s="7">
        <v>25698</v>
      </c>
    </row>
    <row r="7" spans="2:10" ht="9.75">
      <c r="B7" s="2">
        <v>43110</v>
      </c>
      <c r="C7" s="1"/>
      <c r="D7" s="3" t="s">
        <v>13</v>
      </c>
      <c r="E7" s="27">
        <v>154.17</v>
      </c>
      <c r="F7" s="13" t="s">
        <v>7</v>
      </c>
      <c r="H7" s="51"/>
      <c r="I7" s="4" t="s">
        <v>27</v>
      </c>
      <c r="J7" s="7">
        <v>4659</v>
      </c>
    </row>
    <row r="8" spans="2:10" ht="9.75">
      <c r="B8" s="2">
        <v>43115</v>
      </c>
      <c r="C8" s="1">
        <v>30712</v>
      </c>
      <c r="D8" s="3" t="s">
        <v>10</v>
      </c>
      <c r="E8" s="27">
        <v>340.2</v>
      </c>
      <c r="F8" s="3" t="s">
        <v>7</v>
      </c>
      <c r="H8" s="51"/>
      <c r="I8" s="4" t="s">
        <v>23</v>
      </c>
      <c r="J8" s="7">
        <v>15000</v>
      </c>
    </row>
    <row r="9" spans="2:10" ht="9.75">
      <c r="B9" s="2">
        <v>43129</v>
      </c>
      <c r="C9" s="1">
        <v>11609</v>
      </c>
      <c r="D9" s="4" t="s">
        <v>14</v>
      </c>
      <c r="E9" s="27">
        <v>48600</v>
      </c>
      <c r="F9" s="3" t="s">
        <v>7</v>
      </c>
      <c r="H9" s="51"/>
      <c r="I9" s="4" t="s">
        <v>17</v>
      </c>
      <c r="J9" s="7">
        <v>4027.86</v>
      </c>
    </row>
    <row r="10" spans="2:10" ht="9.75">
      <c r="B10" s="2"/>
      <c r="C10" s="1"/>
      <c r="D10" s="4"/>
      <c r="E10" s="12">
        <f>SUM(E6:E9)</f>
        <v>51135.57</v>
      </c>
      <c r="F10" s="3"/>
      <c r="H10" s="51"/>
      <c r="I10" s="4" t="s">
        <v>18</v>
      </c>
      <c r="J10" s="7">
        <v>8632</v>
      </c>
    </row>
    <row r="11" spans="2:10" ht="9.75">
      <c r="B11" s="2"/>
      <c r="C11" s="1"/>
      <c r="D11" s="4"/>
      <c r="E11" s="12"/>
      <c r="F11" s="3"/>
      <c r="H11" s="51"/>
      <c r="I11" s="4" t="s">
        <v>19</v>
      </c>
      <c r="J11" s="7">
        <v>22620</v>
      </c>
    </row>
    <row r="12" spans="2:10" ht="9.75">
      <c r="B12" s="2"/>
      <c r="C12" s="1"/>
      <c r="D12" s="4"/>
      <c r="E12" s="12"/>
      <c r="F12" s="3"/>
      <c r="H12" s="51"/>
      <c r="I12" s="4" t="s">
        <v>11</v>
      </c>
      <c r="J12" s="7">
        <v>154.17</v>
      </c>
    </row>
    <row r="13" spans="2:10" ht="9.75">
      <c r="B13" s="2"/>
      <c r="C13" s="1"/>
      <c r="D13" s="4"/>
      <c r="E13" s="12"/>
      <c r="F13" s="3"/>
      <c r="H13" s="51"/>
      <c r="I13" s="4" t="s">
        <v>25</v>
      </c>
      <c r="J13" s="7">
        <v>9600</v>
      </c>
    </row>
    <row r="14" spans="2:12" ht="9.75">
      <c r="B14" s="19"/>
      <c r="C14" s="20"/>
      <c r="D14" s="18"/>
      <c r="E14" s="22"/>
      <c r="F14" s="21"/>
      <c r="H14" s="17"/>
      <c r="J14" s="9">
        <f>SUM(J5:J13)</f>
        <v>100791.03</v>
      </c>
      <c r="L14" s="8">
        <f>121413.32+E10-J14</f>
        <v>71757.86000000002</v>
      </c>
    </row>
    <row r="15" spans="2:6" ht="9.75">
      <c r="B15" s="19"/>
      <c r="C15" s="20"/>
      <c r="D15" s="18"/>
      <c r="E15" s="11"/>
      <c r="F15" s="21"/>
    </row>
    <row r="16" spans="2:10" ht="9.75">
      <c r="B16" s="1" t="s">
        <v>0</v>
      </c>
      <c r="C16" s="1" t="s">
        <v>1</v>
      </c>
      <c r="D16" s="1" t="s">
        <v>2</v>
      </c>
      <c r="E16" s="6" t="s">
        <v>3</v>
      </c>
      <c r="F16" s="1" t="s">
        <v>4</v>
      </c>
      <c r="H16" s="51" t="s">
        <v>36</v>
      </c>
      <c r="I16" s="4" t="s">
        <v>6</v>
      </c>
      <c r="J16" s="7">
        <v>10400</v>
      </c>
    </row>
    <row r="17" spans="2:10" ht="9.75">
      <c r="B17" s="2">
        <v>43136</v>
      </c>
      <c r="C17" s="1">
        <v>393</v>
      </c>
      <c r="D17" s="4" t="s">
        <v>5</v>
      </c>
      <c r="E17" s="27">
        <v>50000</v>
      </c>
      <c r="F17" s="3" t="s">
        <v>12</v>
      </c>
      <c r="H17" s="51"/>
      <c r="I17" s="4" t="s">
        <v>8</v>
      </c>
      <c r="J17" s="7">
        <v>9140</v>
      </c>
    </row>
    <row r="18" spans="2:10" ht="9.75">
      <c r="B18" s="2">
        <v>43144</v>
      </c>
      <c r="C18" s="1"/>
      <c r="D18" s="3" t="s">
        <v>13</v>
      </c>
      <c r="E18" s="28">
        <v>154.14</v>
      </c>
      <c r="F18" s="4" t="s">
        <v>7</v>
      </c>
      <c r="H18" s="51"/>
      <c r="I18" s="4" t="s">
        <v>23</v>
      </c>
      <c r="J18" s="7">
        <v>15000</v>
      </c>
    </row>
    <row r="19" spans="2:10" ht="9.75">
      <c r="B19" s="2"/>
      <c r="C19" s="1"/>
      <c r="D19" s="4"/>
      <c r="E19" s="12">
        <f>SUM(E17:E18)</f>
        <v>50154.14</v>
      </c>
      <c r="F19" s="1"/>
      <c r="H19" s="51"/>
      <c r="I19" s="4" t="s">
        <v>38</v>
      </c>
      <c r="J19" s="23">
        <v>32660</v>
      </c>
    </row>
    <row r="20" spans="2:10" ht="9.75">
      <c r="B20" s="19"/>
      <c r="C20" s="20"/>
      <c r="D20" s="21"/>
      <c r="E20" s="14"/>
      <c r="F20" s="20"/>
      <c r="H20" s="51"/>
      <c r="I20" s="4" t="s">
        <v>37</v>
      </c>
      <c r="J20" s="23">
        <v>500</v>
      </c>
    </row>
    <row r="21" spans="2:10" ht="9.75">
      <c r="B21" s="19"/>
      <c r="C21" s="20"/>
      <c r="D21" s="21"/>
      <c r="E21" s="14"/>
      <c r="F21" s="20"/>
      <c r="H21" s="51"/>
      <c r="I21" s="4" t="s">
        <v>17</v>
      </c>
      <c r="J21" s="23">
        <v>4030.47</v>
      </c>
    </row>
    <row r="22" spans="2:10" ht="9.75">
      <c r="B22" s="19"/>
      <c r="C22" s="20"/>
      <c r="D22" s="21"/>
      <c r="E22" s="14"/>
      <c r="F22" s="20"/>
      <c r="H22" s="51"/>
      <c r="I22" s="4" t="s">
        <v>18</v>
      </c>
      <c r="J22" s="23">
        <v>8964</v>
      </c>
    </row>
    <row r="23" spans="2:10" ht="9.75">
      <c r="B23" s="19"/>
      <c r="C23" s="20"/>
      <c r="D23" s="21"/>
      <c r="E23" s="14"/>
      <c r="F23" s="20"/>
      <c r="H23" s="51"/>
      <c r="I23" s="4" t="s">
        <v>19</v>
      </c>
      <c r="J23" s="23">
        <v>23490</v>
      </c>
    </row>
    <row r="24" spans="2:10" ht="9.75">
      <c r="B24" s="19"/>
      <c r="C24" s="20"/>
      <c r="D24" s="21"/>
      <c r="E24" s="14"/>
      <c r="F24" s="20"/>
      <c r="H24" s="51"/>
      <c r="I24" s="4" t="s">
        <v>11</v>
      </c>
      <c r="J24" s="23">
        <v>154.14</v>
      </c>
    </row>
    <row r="25" spans="2:12" ht="9.75">
      <c r="B25" s="19"/>
      <c r="C25" s="20"/>
      <c r="D25" s="21"/>
      <c r="E25" s="14"/>
      <c r="F25" s="20"/>
      <c r="H25" s="51"/>
      <c r="I25" s="4" t="s">
        <v>25</v>
      </c>
      <c r="J25" s="23">
        <v>9600</v>
      </c>
      <c r="L25" s="8"/>
    </row>
    <row r="26" spans="2:12" ht="9.75">
      <c r="B26" s="19"/>
      <c r="C26" s="20"/>
      <c r="D26" s="18"/>
      <c r="E26" s="11"/>
      <c r="F26" s="20"/>
      <c r="J26" s="9">
        <f>SUM(J16:J25)</f>
        <v>113938.61</v>
      </c>
      <c r="L26" s="8">
        <f>L14+E19-J26</f>
        <v>7973.390000000014</v>
      </c>
    </row>
    <row r="27" spans="2:12" ht="9.75">
      <c r="B27" s="19"/>
      <c r="C27" s="20"/>
      <c r="D27" s="18"/>
      <c r="E27" s="11"/>
      <c r="F27" s="20"/>
      <c r="J27" s="9"/>
      <c r="L27" s="8"/>
    </row>
    <row r="28" spans="2:10" ht="9.75">
      <c r="B28" s="1" t="s">
        <v>0</v>
      </c>
      <c r="C28" s="1" t="s">
        <v>1</v>
      </c>
      <c r="D28" s="1" t="s">
        <v>2</v>
      </c>
      <c r="E28" s="6" t="s">
        <v>3</v>
      </c>
      <c r="F28" s="1" t="s">
        <v>4</v>
      </c>
      <c r="H28" s="51" t="s">
        <v>39</v>
      </c>
      <c r="I28" s="4" t="s">
        <v>6</v>
      </c>
      <c r="J28" s="23">
        <v>10400</v>
      </c>
    </row>
    <row r="29" spans="2:10" ht="9.75">
      <c r="B29" s="2">
        <v>43161</v>
      </c>
      <c r="C29" s="1">
        <v>721</v>
      </c>
      <c r="D29" s="4" t="s">
        <v>5</v>
      </c>
      <c r="E29" s="27">
        <v>50000</v>
      </c>
      <c r="F29" s="3" t="s">
        <v>12</v>
      </c>
      <c r="H29" s="51"/>
      <c r="I29" s="4" t="s">
        <v>8</v>
      </c>
      <c r="J29" s="23">
        <v>2694</v>
      </c>
    </row>
    <row r="30" spans="2:10" ht="9.75">
      <c r="B30" s="2">
        <v>43164</v>
      </c>
      <c r="C30" s="1">
        <v>12835</v>
      </c>
      <c r="D30" s="4" t="s">
        <v>33</v>
      </c>
      <c r="E30" s="27">
        <v>48600</v>
      </c>
      <c r="F30" s="3" t="s">
        <v>7</v>
      </c>
      <c r="H30" s="51"/>
      <c r="I30" s="4" t="s">
        <v>23</v>
      </c>
      <c r="J30" s="23">
        <v>15000</v>
      </c>
    </row>
    <row r="31" spans="2:10" ht="9.75">
      <c r="B31" s="2">
        <v>43171</v>
      </c>
      <c r="C31" s="1">
        <v>13863</v>
      </c>
      <c r="D31" s="3" t="s">
        <v>13</v>
      </c>
      <c r="E31" s="27">
        <v>7095.6</v>
      </c>
      <c r="F31" s="3" t="s">
        <v>7</v>
      </c>
      <c r="H31" s="51"/>
      <c r="I31" s="4" t="s">
        <v>38</v>
      </c>
      <c r="J31" s="23">
        <v>23000</v>
      </c>
    </row>
    <row r="32" spans="2:10" ht="9.75">
      <c r="B32" s="2">
        <v>43172</v>
      </c>
      <c r="C32" s="1"/>
      <c r="D32" s="3" t="s">
        <v>13</v>
      </c>
      <c r="E32" s="28">
        <v>154.14</v>
      </c>
      <c r="F32" s="4" t="s">
        <v>7</v>
      </c>
      <c r="H32" s="51"/>
      <c r="I32" s="4" t="s">
        <v>40</v>
      </c>
      <c r="J32" s="23">
        <v>12000</v>
      </c>
    </row>
    <row r="33" spans="2:10" ht="9.75">
      <c r="B33" s="2">
        <v>43173</v>
      </c>
      <c r="C33" s="1">
        <v>13148</v>
      </c>
      <c r="D33" s="3" t="s">
        <v>13</v>
      </c>
      <c r="E33" s="27">
        <v>1458</v>
      </c>
      <c r="F33" s="3" t="s">
        <v>7</v>
      </c>
      <c r="H33" s="51"/>
      <c r="I33" s="4" t="s">
        <v>17</v>
      </c>
      <c r="J33" s="23">
        <v>4045.47</v>
      </c>
    </row>
    <row r="34" spans="2:10" ht="9.75">
      <c r="B34" s="2">
        <v>43178</v>
      </c>
      <c r="C34" s="1">
        <v>13137</v>
      </c>
      <c r="D34" s="3" t="s">
        <v>13</v>
      </c>
      <c r="E34" s="27">
        <v>2916</v>
      </c>
      <c r="F34" s="3" t="s">
        <v>7</v>
      </c>
      <c r="H34" s="51"/>
      <c r="I34" s="4" t="s">
        <v>18</v>
      </c>
      <c r="J34" s="23">
        <v>9412</v>
      </c>
    </row>
    <row r="35" spans="2:10" ht="9.75">
      <c r="B35" s="2">
        <v>43179</v>
      </c>
      <c r="C35" s="1">
        <v>13655</v>
      </c>
      <c r="D35" s="3" t="s">
        <v>13</v>
      </c>
      <c r="E35" s="27">
        <v>486</v>
      </c>
      <c r="F35" s="3" t="s">
        <v>7</v>
      </c>
      <c r="H35" s="51"/>
      <c r="I35" s="4" t="s">
        <v>19</v>
      </c>
      <c r="J35" s="23">
        <v>23490</v>
      </c>
    </row>
    <row r="36" spans="2:10" ht="9.75">
      <c r="B36" s="2">
        <v>43180</v>
      </c>
      <c r="C36" s="4">
        <v>43355</v>
      </c>
      <c r="D36" s="4" t="s">
        <v>34</v>
      </c>
      <c r="E36" s="27">
        <v>1000</v>
      </c>
      <c r="F36" s="4" t="s">
        <v>35</v>
      </c>
      <c r="H36" s="51"/>
      <c r="I36" s="4" t="s">
        <v>11</v>
      </c>
      <c r="J36" s="23">
        <v>154.14</v>
      </c>
    </row>
    <row r="37" spans="2:12" ht="9.75">
      <c r="B37" s="2">
        <v>43185</v>
      </c>
      <c r="C37" s="4">
        <v>12071</v>
      </c>
      <c r="D37" s="3" t="s">
        <v>13</v>
      </c>
      <c r="E37" s="27">
        <v>486</v>
      </c>
      <c r="F37" s="3" t="s">
        <v>7</v>
      </c>
      <c r="H37" s="51"/>
      <c r="I37" s="4" t="s">
        <v>9</v>
      </c>
      <c r="J37" s="23">
        <v>2000</v>
      </c>
      <c r="L37" s="8"/>
    </row>
    <row r="38" spans="2:12" ht="9.75">
      <c r="B38" s="2">
        <v>43185</v>
      </c>
      <c r="C38" s="4">
        <v>22842</v>
      </c>
      <c r="D38" s="3" t="s">
        <v>13</v>
      </c>
      <c r="E38" s="27">
        <v>486</v>
      </c>
      <c r="F38" s="3" t="s">
        <v>7</v>
      </c>
      <c r="H38" s="51"/>
      <c r="I38" s="4" t="s">
        <v>25</v>
      </c>
      <c r="J38" s="23">
        <v>9600</v>
      </c>
      <c r="L38" s="8">
        <f>L26+E40-J39</f>
        <v>57459.520000000004</v>
      </c>
    </row>
    <row r="39" spans="2:10" ht="9.75">
      <c r="B39" s="2">
        <v>43186</v>
      </c>
      <c r="C39" s="4">
        <v>12904</v>
      </c>
      <c r="D39" s="4" t="s">
        <v>33</v>
      </c>
      <c r="E39" s="27">
        <v>48600</v>
      </c>
      <c r="F39" s="3" t="s">
        <v>7</v>
      </c>
      <c r="J39" s="9">
        <f>SUM(J28:J38)</f>
        <v>111795.61</v>
      </c>
    </row>
    <row r="40" spans="2:6" ht="9.75">
      <c r="B40" s="2"/>
      <c r="C40" s="1"/>
      <c r="D40" s="4"/>
      <c r="E40" s="12">
        <f>SUM(E29:E39)</f>
        <v>161281.74</v>
      </c>
      <c r="F40" s="1"/>
    </row>
    <row r="43" spans="2:10" ht="9.75">
      <c r="B43" s="5">
        <v>43192</v>
      </c>
      <c r="C43" s="4">
        <v>1090</v>
      </c>
      <c r="D43" s="4" t="s">
        <v>5</v>
      </c>
      <c r="E43" s="27">
        <v>50000</v>
      </c>
      <c r="F43" s="3" t="s">
        <v>12</v>
      </c>
      <c r="H43" s="51" t="s">
        <v>20</v>
      </c>
      <c r="I43" s="30" t="s">
        <v>6</v>
      </c>
      <c r="J43" s="23">
        <v>10400</v>
      </c>
    </row>
    <row r="44" spans="2:10" ht="9.75">
      <c r="B44" s="29">
        <v>43192</v>
      </c>
      <c r="C44" s="1"/>
      <c r="D44" s="3" t="s">
        <v>13</v>
      </c>
      <c r="E44" s="8">
        <v>165.94</v>
      </c>
      <c r="F44" s="3" t="s">
        <v>7</v>
      </c>
      <c r="H44" s="51"/>
      <c r="I44" s="30" t="s">
        <v>44</v>
      </c>
      <c r="J44" s="23">
        <v>15000</v>
      </c>
    </row>
    <row r="45" spans="2:10" ht="9.75">
      <c r="B45" s="5">
        <v>43196</v>
      </c>
      <c r="C45" s="4">
        <v>880911</v>
      </c>
      <c r="D45" s="4" t="s">
        <v>41</v>
      </c>
      <c r="E45" s="7">
        <v>5000</v>
      </c>
      <c r="F45" s="3" t="s">
        <v>7</v>
      </c>
      <c r="H45" s="51"/>
      <c r="I45" s="30" t="s">
        <v>23</v>
      </c>
      <c r="J45" s="23">
        <v>15000</v>
      </c>
    </row>
    <row r="46" spans="2:10" ht="9.75">
      <c r="B46" s="5">
        <v>43199</v>
      </c>
      <c r="C46" s="4">
        <v>11726</v>
      </c>
      <c r="D46" s="3" t="s">
        <v>13</v>
      </c>
      <c r="E46" s="7">
        <v>972</v>
      </c>
      <c r="F46" s="3" t="s">
        <v>7</v>
      </c>
      <c r="H46" s="51"/>
      <c r="I46" s="30" t="s">
        <v>38</v>
      </c>
      <c r="J46" s="23">
        <v>17400</v>
      </c>
    </row>
    <row r="47" spans="2:10" ht="9.75">
      <c r="B47" s="5">
        <v>43202</v>
      </c>
      <c r="C47" s="4">
        <v>12817</v>
      </c>
      <c r="D47" s="3" t="s">
        <v>13</v>
      </c>
      <c r="E47" s="7">
        <v>486</v>
      </c>
      <c r="F47" s="3" t="s">
        <v>7</v>
      </c>
      <c r="H47" s="51"/>
      <c r="I47" s="30" t="s">
        <v>40</v>
      </c>
      <c r="J47" s="23">
        <v>5000</v>
      </c>
    </row>
    <row r="48" spans="2:10" ht="9.75">
      <c r="B48" s="5">
        <v>43203</v>
      </c>
      <c r="C48" s="4">
        <v>13001</v>
      </c>
      <c r="D48" s="3" t="s">
        <v>13</v>
      </c>
      <c r="E48" s="7">
        <v>3888</v>
      </c>
      <c r="F48" s="3" t="s">
        <v>7</v>
      </c>
      <c r="H48" s="51"/>
      <c r="I48" s="30" t="s">
        <v>17</v>
      </c>
      <c r="J48" s="23">
        <v>4190.47</v>
      </c>
    </row>
    <row r="49" spans="2:10" ht="9.75">
      <c r="B49" s="5">
        <v>43205</v>
      </c>
      <c r="C49" s="4"/>
      <c r="D49" s="3" t="s">
        <v>13</v>
      </c>
      <c r="E49" s="8">
        <v>331.88</v>
      </c>
      <c r="F49" s="3" t="s">
        <v>7</v>
      </c>
      <c r="H49" s="51"/>
      <c r="I49" s="30" t="s">
        <v>18</v>
      </c>
      <c r="J49" s="23">
        <v>8964</v>
      </c>
    </row>
    <row r="50" spans="2:10" ht="9.75">
      <c r="B50" s="5">
        <v>43206</v>
      </c>
      <c r="C50" s="4">
        <v>808959</v>
      </c>
      <c r="D50" s="4" t="s">
        <v>42</v>
      </c>
      <c r="E50" s="7">
        <v>100</v>
      </c>
      <c r="F50" s="4" t="s">
        <v>35</v>
      </c>
      <c r="H50" s="51"/>
      <c r="I50" s="30" t="s">
        <v>19</v>
      </c>
      <c r="J50" s="23">
        <v>23490</v>
      </c>
    </row>
    <row r="51" spans="2:10" ht="9.75">
      <c r="B51" s="5">
        <v>43215</v>
      </c>
      <c r="C51" s="4">
        <v>13397</v>
      </c>
      <c r="D51" s="4" t="s">
        <v>33</v>
      </c>
      <c r="E51" s="27">
        <v>48600</v>
      </c>
      <c r="F51" s="3" t="s">
        <v>7</v>
      </c>
      <c r="H51" s="51"/>
      <c r="I51" s="30" t="s">
        <v>45</v>
      </c>
      <c r="J51" s="7">
        <v>2172</v>
      </c>
    </row>
    <row r="52" spans="5:10" ht="9.75">
      <c r="E52" s="9">
        <f>SUM(E43:E51)</f>
        <v>109543.82</v>
      </c>
      <c r="H52" s="51"/>
      <c r="I52" s="30" t="s">
        <v>11</v>
      </c>
      <c r="J52" s="23">
        <v>497.82</v>
      </c>
    </row>
    <row r="53" spans="8:10" ht="9.75">
      <c r="H53" s="51"/>
      <c r="I53" s="30" t="s">
        <v>9</v>
      </c>
      <c r="J53" s="23">
        <v>5000</v>
      </c>
    </row>
    <row r="54" spans="8:10" ht="9.75">
      <c r="H54" s="51"/>
      <c r="I54" s="30" t="s">
        <v>25</v>
      </c>
      <c r="J54" s="23">
        <v>9600</v>
      </c>
    </row>
    <row r="55" spans="2:12" ht="9.75">
      <c r="B55" s="29"/>
      <c r="C55" s="8"/>
      <c r="D55" s="8"/>
      <c r="J55" s="9">
        <f>SUM(J43:J54)</f>
        <v>116714.29000000001</v>
      </c>
      <c r="L55" s="8">
        <f>L38+E52-J55</f>
        <v>50289.05000000002</v>
      </c>
    </row>
    <row r="56" spans="2:4" ht="9.75">
      <c r="B56" s="29"/>
      <c r="C56" s="8"/>
      <c r="D56" s="8"/>
    </row>
    <row r="59" spans="2:10" ht="9.75">
      <c r="B59" s="5">
        <v>43227</v>
      </c>
      <c r="C59" s="4">
        <v>1537</v>
      </c>
      <c r="D59" s="4" t="s">
        <v>5</v>
      </c>
      <c r="E59" s="27">
        <v>55000</v>
      </c>
      <c r="F59" s="3" t="s">
        <v>12</v>
      </c>
      <c r="H59" s="48" t="s">
        <v>21</v>
      </c>
      <c r="I59" s="30" t="s">
        <v>6</v>
      </c>
      <c r="J59" s="23">
        <v>10400</v>
      </c>
    </row>
    <row r="60" spans="2:10" ht="9.75">
      <c r="B60" s="5">
        <v>43235</v>
      </c>
      <c r="C60" s="4">
        <v>16102</v>
      </c>
      <c r="D60" s="3" t="s">
        <v>13</v>
      </c>
      <c r="E60" s="27">
        <v>2430</v>
      </c>
      <c r="F60" s="3" t="s">
        <v>7</v>
      </c>
      <c r="H60" s="49"/>
      <c r="I60" s="30" t="s">
        <v>44</v>
      </c>
      <c r="J60" s="23">
        <v>15000</v>
      </c>
    </row>
    <row r="61" spans="2:10" ht="9.75">
      <c r="B61" s="5">
        <v>43241</v>
      </c>
      <c r="C61" s="4">
        <v>256</v>
      </c>
      <c r="D61" s="4" t="s">
        <v>43</v>
      </c>
      <c r="E61" s="27">
        <v>2000</v>
      </c>
      <c r="F61" s="4" t="s">
        <v>35</v>
      </c>
      <c r="H61" s="49"/>
      <c r="I61" s="30" t="s">
        <v>23</v>
      </c>
      <c r="J61" s="23">
        <v>15000</v>
      </c>
    </row>
    <row r="62" spans="2:10" ht="9.75">
      <c r="B62" s="25">
        <v>43243</v>
      </c>
      <c r="C62" s="26">
        <v>16374</v>
      </c>
      <c r="D62" s="26" t="s">
        <v>33</v>
      </c>
      <c r="E62" s="31">
        <v>48600</v>
      </c>
      <c r="F62" s="26" t="s">
        <v>7</v>
      </c>
      <c r="H62" s="49"/>
      <c r="I62" s="30" t="s">
        <v>38</v>
      </c>
      <c r="J62" s="23">
        <v>19100</v>
      </c>
    </row>
    <row r="63" spans="5:10" ht="9.75">
      <c r="E63" s="9">
        <f>SUM(E59:E62)</f>
        <v>108030</v>
      </c>
      <c r="H63" s="49"/>
      <c r="I63" s="30" t="s">
        <v>17</v>
      </c>
      <c r="J63" s="23">
        <v>6658.47</v>
      </c>
    </row>
    <row r="64" spans="8:10" ht="9.75">
      <c r="H64" s="49"/>
      <c r="I64" s="30" t="s">
        <v>18</v>
      </c>
      <c r="J64" s="23">
        <v>8964</v>
      </c>
    </row>
    <row r="65" spans="8:10" ht="9.75">
      <c r="H65" s="49"/>
      <c r="I65" s="30" t="s">
        <v>19</v>
      </c>
      <c r="J65" s="23">
        <v>23490</v>
      </c>
    </row>
    <row r="66" spans="8:10" ht="9.75">
      <c r="H66" s="50"/>
      <c r="I66" s="30" t="s">
        <v>25</v>
      </c>
      <c r="J66" s="23">
        <v>9600</v>
      </c>
    </row>
    <row r="67" spans="8:12" ht="9.75">
      <c r="H67" s="32"/>
      <c r="J67" s="9">
        <f>SUM(J59:J66)</f>
        <v>108212.47</v>
      </c>
      <c r="L67" s="8">
        <f>L55+E63-J67</f>
        <v>50106.580000000016</v>
      </c>
    </row>
    <row r="68" ht="9.75">
      <c r="H68" s="32"/>
    </row>
    <row r="69" ht="9.75">
      <c r="H69" s="32"/>
    </row>
    <row r="70" ht="9.75">
      <c r="H70" s="32"/>
    </row>
    <row r="74" spans="2:10" ht="9.75">
      <c r="B74" s="5">
        <v>43255</v>
      </c>
      <c r="C74" s="4">
        <v>1847</v>
      </c>
      <c r="D74" s="4" t="s">
        <v>5</v>
      </c>
      <c r="E74" s="27">
        <v>55000</v>
      </c>
      <c r="F74" s="3" t="s">
        <v>12</v>
      </c>
      <c r="H74" s="48" t="s">
        <v>22</v>
      </c>
      <c r="I74" s="33" t="s">
        <v>23</v>
      </c>
      <c r="J74" s="23">
        <v>15000</v>
      </c>
    </row>
    <row r="75" spans="2:10" ht="9.75">
      <c r="B75" s="5">
        <v>43266</v>
      </c>
      <c r="C75" s="1"/>
      <c r="D75" s="3" t="s">
        <v>13</v>
      </c>
      <c r="E75" s="8">
        <v>165.94</v>
      </c>
      <c r="F75" s="3" t="s">
        <v>7</v>
      </c>
      <c r="H75" s="49"/>
      <c r="I75" s="33" t="s">
        <v>46</v>
      </c>
      <c r="J75" s="23">
        <v>4000</v>
      </c>
    </row>
    <row r="76" spans="2:10" ht="9.75">
      <c r="B76" s="25">
        <v>43278</v>
      </c>
      <c r="C76" s="4">
        <v>156226</v>
      </c>
      <c r="D76" s="4" t="s">
        <v>33</v>
      </c>
      <c r="E76" s="27">
        <v>48600</v>
      </c>
      <c r="F76" s="3" t="s">
        <v>7</v>
      </c>
      <c r="H76" s="49"/>
      <c r="I76" s="33" t="s">
        <v>17</v>
      </c>
      <c r="J76" s="23">
        <v>4030.47</v>
      </c>
    </row>
    <row r="77" spans="5:10" ht="9.75">
      <c r="E77" s="9">
        <f>SUM(E74:E76)</f>
        <v>103765.94</v>
      </c>
      <c r="H77" s="49"/>
      <c r="I77" s="33" t="s">
        <v>18</v>
      </c>
      <c r="J77" s="23">
        <v>8964</v>
      </c>
    </row>
    <row r="78" spans="8:10" ht="9.75">
      <c r="H78" s="49"/>
      <c r="I78" s="33" t="s">
        <v>19</v>
      </c>
      <c r="J78" s="23">
        <v>23490</v>
      </c>
    </row>
    <row r="79" spans="8:10" ht="9.75">
      <c r="H79" s="49"/>
      <c r="I79" s="33" t="s">
        <v>11</v>
      </c>
      <c r="J79" s="23">
        <v>165.94</v>
      </c>
    </row>
    <row r="80" spans="5:10" ht="9.75">
      <c r="E80" s="9"/>
      <c r="H80" s="50"/>
      <c r="I80" s="33" t="s">
        <v>25</v>
      </c>
      <c r="J80" s="23">
        <v>9600</v>
      </c>
    </row>
    <row r="81" spans="5:12" ht="9.75">
      <c r="E81" s="24"/>
      <c r="H81" s="32"/>
      <c r="J81" s="9">
        <f>SUM(J74:J80)</f>
        <v>65250.41</v>
      </c>
      <c r="L81" s="8">
        <f>L67+E77-J81</f>
        <v>88622.11000000002</v>
      </c>
    </row>
    <row r="82" ht="9.75">
      <c r="H82" s="32"/>
    </row>
    <row r="85" spans="2:10" ht="9.75">
      <c r="B85" s="5">
        <v>43283</v>
      </c>
      <c r="C85" s="4">
        <v>2149</v>
      </c>
      <c r="D85" s="4" t="s">
        <v>5</v>
      </c>
      <c r="E85" s="27">
        <v>48000</v>
      </c>
      <c r="F85" s="3" t="s">
        <v>12</v>
      </c>
      <c r="H85" s="48" t="s">
        <v>24</v>
      </c>
      <c r="I85" s="33" t="s">
        <v>23</v>
      </c>
      <c r="J85" s="23">
        <v>15000</v>
      </c>
    </row>
    <row r="86" spans="2:10" ht="9.75">
      <c r="B86" s="25">
        <v>43285</v>
      </c>
      <c r="C86" s="4">
        <v>15082</v>
      </c>
      <c r="D86" s="3" t="s">
        <v>13</v>
      </c>
      <c r="E86" s="7">
        <v>729</v>
      </c>
      <c r="F86" s="3" t="s">
        <v>7</v>
      </c>
      <c r="H86" s="49"/>
      <c r="I86" s="33" t="s">
        <v>9</v>
      </c>
      <c r="J86" s="23">
        <v>3000</v>
      </c>
    </row>
    <row r="87" spans="2:10" ht="9.75">
      <c r="B87" s="25">
        <v>43286</v>
      </c>
      <c r="C87" s="4">
        <v>14880</v>
      </c>
      <c r="D87" s="3" t="s">
        <v>13</v>
      </c>
      <c r="E87" s="7">
        <v>4860</v>
      </c>
      <c r="F87" s="3" t="s">
        <v>7</v>
      </c>
      <c r="H87" s="49"/>
      <c r="I87" s="33" t="s">
        <v>17</v>
      </c>
      <c r="J87" s="23">
        <v>4180.47</v>
      </c>
    </row>
    <row r="88" spans="2:10" ht="9.75">
      <c r="B88" s="25">
        <v>43293</v>
      </c>
      <c r="C88" s="4">
        <v>17515</v>
      </c>
      <c r="D88" s="3" t="s">
        <v>13</v>
      </c>
      <c r="E88" s="7">
        <v>48600</v>
      </c>
      <c r="F88" s="3" t="s">
        <v>7</v>
      </c>
      <c r="H88" s="49"/>
      <c r="I88" s="33" t="s">
        <v>18</v>
      </c>
      <c r="J88" s="23">
        <v>13447</v>
      </c>
    </row>
    <row r="89" spans="2:10" ht="9.75">
      <c r="B89" s="25">
        <v>43294</v>
      </c>
      <c r="C89" s="4">
        <v>315</v>
      </c>
      <c r="D89" s="4" t="s">
        <v>47</v>
      </c>
      <c r="E89" s="7">
        <v>20000</v>
      </c>
      <c r="F89" s="3" t="s">
        <v>7</v>
      </c>
      <c r="H89" s="49"/>
      <c r="I89" s="33" t="s">
        <v>19</v>
      </c>
      <c r="J89" s="23">
        <v>23490</v>
      </c>
    </row>
    <row r="90" spans="2:10" ht="9.75">
      <c r="B90" s="25">
        <v>43295</v>
      </c>
      <c r="C90" s="4"/>
      <c r="D90" s="3" t="s">
        <v>13</v>
      </c>
      <c r="E90" s="7">
        <v>165.94</v>
      </c>
      <c r="F90" s="3" t="s">
        <v>7</v>
      </c>
      <c r="H90" s="49"/>
      <c r="I90" s="33" t="s">
        <v>11</v>
      </c>
      <c r="J90" s="23">
        <v>165.94</v>
      </c>
    </row>
    <row r="91" spans="2:10" ht="9.75">
      <c r="B91" s="25">
        <v>43305</v>
      </c>
      <c r="C91" s="4">
        <v>337</v>
      </c>
      <c r="D91" s="4" t="s">
        <v>47</v>
      </c>
      <c r="E91" s="7">
        <v>10000</v>
      </c>
      <c r="F91" s="3" t="s">
        <v>7</v>
      </c>
      <c r="H91" s="49"/>
      <c r="I91" s="33" t="s">
        <v>50</v>
      </c>
      <c r="J91" s="23">
        <v>5000</v>
      </c>
    </row>
    <row r="92" spans="2:10" ht="9.75">
      <c r="B92" s="25">
        <v>43307</v>
      </c>
      <c r="C92" s="4">
        <v>15624</v>
      </c>
      <c r="D92" s="3" t="s">
        <v>13</v>
      </c>
      <c r="E92" s="7">
        <v>48600</v>
      </c>
      <c r="F92" s="3" t="s">
        <v>7</v>
      </c>
      <c r="H92" s="49"/>
      <c r="I92" s="33" t="s">
        <v>51</v>
      </c>
      <c r="J92" s="23">
        <v>30000</v>
      </c>
    </row>
    <row r="93" spans="2:10" ht="9.75">
      <c r="B93" s="25">
        <v>43312</v>
      </c>
      <c r="C93" s="4">
        <v>357</v>
      </c>
      <c r="D93" s="4" t="s">
        <v>47</v>
      </c>
      <c r="E93" s="7">
        <v>10000</v>
      </c>
      <c r="F93" s="3" t="s">
        <v>7</v>
      </c>
      <c r="H93" s="49"/>
      <c r="I93" s="33" t="s">
        <v>52</v>
      </c>
      <c r="J93" s="23">
        <v>3858</v>
      </c>
    </row>
    <row r="94" spans="5:10" ht="9.75">
      <c r="E94" s="9">
        <f>SUM(E85:E93)</f>
        <v>190954.94</v>
      </c>
      <c r="H94" s="50"/>
      <c r="I94" s="33" t="s">
        <v>25</v>
      </c>
      <c r="J94" s="23">
        <v>9600</v>
      </c>
    </row>
    <row r="95" spans="8:12" ht="9.75">
      <c r="H95" s="32"/>
      <c r="J95" s="9">
        <f>SUM(J85:J94)</f>
        <v>107741.41</v>
      </c>
      <c r="L95" s="8">
        <f>L81+E94-J95</f>
        <v>171835.64000000004</v>
      </c>
    </row>
    <row r="98" spans="2:10" ht="9.75">
      <c r="B98" s="5">
        <v>43315</v>
      </c>
      <c r="C98" s="4">
        <v>2614</v>
      </c>
      <c r="D98" s="4" t="s">
        <v>5</v>
      </c>
      <c r="E98" s="7">
        <v>45000</v>
      </c>
      <c r="F98" s="3" t="s">
        <v>12</v>
      </c>
      <c r="H98" s="48" t="s">
        <v>26</v>
      </c>
      <c r="I98" s="33" t="s">
        <v>23</v>
      </c>
      <c r="J98" s="23">
        <v>15000</v>
      </c>
    </row>
    <row r="99" spans="2:10" ht="9.75">
      <c r="B99" s="25">
        <v>43315</v>
      </c>
      <c r="C99" s="4">
        <v>1</v>
      </c>
      <c r="D99" s="4" t="s">
        <v>48</v>
      </c>
      <c r="E99" s="7">
        <v>20000</v>
      </c>
      <c r="F99" s="4" t="s">
        <v>49</v>
      </c>
      <c r="H99" s="49"/>
      <c r="I99" s="33" t="s">
        <v>9</v>
      </c>
      <c r="J99" s="23">
        <v>2000</v>
      </c>
    </row>
    <row r="100" spans="2:10" ht="9.75">
      <c r="B100" s="25">
        <v>43319</v>
      </c>
      <c r="C100" s="4">
        <v>372</v>
      </c>
      <c r="D100" s="4" t="s">
        <v>47</v>
      </c>
      <c r="E100" s="7">
        <v>10000</v>
      </c>
      <c r="F100" s="3" t="s">
        <v>7</v>
      </c>
      <c r="H100" s="49"/>
      <c r="I100" s="33" t="s">
        <v>17</v>
      </c>
      <c r="J100" s="23">
        <v>4030.47</v>
      </c>
    </row>
    <row r="101" spans="2:10" ht="9.75">
      <c r="B101" s="25">
        <v>43323</v>
      </c>
      <c r="C101" s="4"/>
      <c r="D101" s="3" t="s">
        <v>13</v>
      </c>
      <c r="E101" s="7">
        <v>165.94</v>
      </c>
      <c r="F101" s="3" t="s">
        <v>7</v>
      </c>
      <c r="H101" s="49"/>
      <c r="I101" s="33" t="s">
        <v>18</v>
      </c>
      <c r="J101" s="23">
        <v>10548</v>
      </c>
    </row>
    <row r="102" spans="2:10" ht="9.75">
      <c r="B102" s="25">
        <v>43325</v>
      </c>
      <c r="C102" s="4">
        <v>382</v>
      </c>
      <c r="D102" s="4" t="s">
        <v>47</v>
      </c>
      <c r="E102" s="7">
        <v>10000</v>
      </c>
      <c r="F102" s="3" t="s">
        <v>7</v>
      </c>
      <c r="H102" s="49"/>
      <c r="I102" s="33" t="s">
        <v>19</v>
      </c>
      <c r="J102" s="23">
        <v>23490</v>
      </c>
    </row>
    <row r="103" spans="2:10" ht="9.75">
      <c r="B103" s="25">
        <v>43333</v>
      </c>
      <c r="C103" s="4">
        <v>393</v>
      </c>
      <c r="D103" s="4" t="s">
        <v>47</v>
      </c>
      <c r="E103" s="7">
        <v>10000</v>
      </c>
      <c r="F103" s="3" t="s">
        <v>7</v>
      </c>
      <c r="H103" s="49"/>
      <c r="I103" s="33" t="s">
        <v>11</v>
      </c>
      <c r="J103" s="23">
        <v>165.94</v>
      </c>
    </row>
    <row r="104" spans="2:10" ht="9.75">
      <c r="B104" s="25">
        <v>43339</v>
      </c>
      <c r="C104" s="4">
        <v>415</v>
      </c>
      <c r="D104" s="4" t="s">
        <v>47</v>
      </c>
      <c r="E104" s="7">
        <v>10000</v>
      </c>
      <c r="F104" s="4" t="s">
        <v>7</v>
      </c>
      <c r="H104" s="49"/>
      <c r="I104" s="33" t="s">
        <v>52</v>
      </c>
      <c r="J104" s="23">
        <v>3713</v>
      </c>
    </row>
    <row r="105" spans="2:10" ht="9.75">
      <c r="B105" s="25">
        <v>43339</v>
      </c>
      <c r="C105" s="4">
        <v>28756</v>
      </c>
      <c r="D105" s="3" t="s">
        <v>13</v>
      </c>
      <c r="E105" s="7">
        <v>48600</v>
      </c>
      <c r="F105" s="3" t="s">
        <v>7</v>
      </c>
      <c r="H105" s="50"/>
      <c r="I105" s="33" t="s">
        <v>25</v>
      </c>
      <c r="J105" s="23">
        <v>9600</v>
      </c>
    </row>
    <row r="106" spans="5:12" ht="9.75">
      <c r="E106" s="9">
        <f>SUM(E98:E105)</f>
        <v>153765.94</v>
      </c>
      <c r="H106" s="32"/>
      <c r="J106" s="9">
        <f>SUM(J98:J105)</f>
        <v>68547.41</v>
      </c>
      <c r="L106" s="8">
        <f>171835.64+E106-J106</f>
        <v>257054.17</v>
      </c>
    </row>
    <row r="107" ht="9.75">
      <c r="E107" s="24"/>
    </row>
    <row r="110" spans="2:10" ht="9.75">
      <c r="B110" s="5">
        <v>43349</v>
      </c>
      <c r="C110" s="4">
        <v>437</v>
      </c>
      <c r="D110" s="4" t="s">
        <v>53</v>
      </c>
      <c r="E110" s="27">
        <v>10000</v>
      </c>
      <c r="F110" s="4" t="s">
        <v>7</v>
      </c>
      <c r="H110" s="51" t="s">
        <v>55</v>
      </c>
      <c r="I110" s="30" t="s">
        <v>23</v>
      </c>
      <c r="J110" s="23">
        <v>15000</v>
      </c>
    </row>
    <row r="111" spans="2:10" ht="9.75">
      <c r="B111" s="25">
        <v>43350</v>
      </c>
      <c r="C111" s="34">
        <v>3030</v>
      </c>
      <c r="D111" s="4" t="s">
        <v>5</v>
      </c>
      <c r="E111" s="27">
        <v>45000</v>
      </c>
      <c r="F111" s="13" t="s">
        <v>12</v>
      </c>
      <c r="H111" s="51"/>
      <c r="I111" s="30" t="s">
        <v>38</v>
      </c>
      <c r="J111" s="23">
        <v>15600</v>
      </c>
    </row>
    <row r="112" spans="2:10" ht="9.75">
      <c r="B112" s="25">
        <v>43369</v>
      </c>
      <c r="C112" s="4">
        <v>16411</v>
      </c>
      <c r="D112" s="4" t="s">
        <v>13</v>
      </c>
      <c r="E112" s="27">
        <v>48600</v>
      </c>
      <c r="F112" s="3" t="s">
        <v>7</v>
      </c>
      <c r="H112" s="51"/>
      <c r="I112" s="4" t="s">
        <v>57</v>
      </c>
      <c r="J112" s="7">
        <v>3763.1</v>
      </c>
    </row>
    <row r="113" spans="2:10" ht="9.75">
      <c r="B113" s="10"/>
      <c r="C113" s="18"/>
      <c r="D113" s="18"/>
      <c r="E113" s="38">
        <f>SUM(E110:E112)</f>
        <v>103600</v>
      </c>
      <c r="F113" s="21"/>
      <c r="H113" s="51"/>
      <c r="I113" s="4" t="s">
        <v>9</v>
      </c>
      <c r="J113" s="23">
        <v>3000</v>
      </c>
    </row>
    <row r="114" spans="2:10" ht="9.75">
      <c r="B114" s="10"/>
      <c r="C114" s="18"/>
      <c r="D114" s="18"/>
      <c r="E114" s="36"/>
      <c r="F114" s="21"/>
      <c r="H114" s="51"/>
      <c r="I114" s="30" t="s">
        <v>56</v>
      </c>
      <c r="J114" s="23">
        <v>5000</v>
      </c>
    </row>
    <row r="115" spans="2:10" ht="9.75">
      <c r="B115" s="10"/>
      <c r="C115" s="18"/>
      <c r="D115" s="18"/>
      <c r="E115" s="36"/>
      <c r="F115" s="21"/>
      <c r="H115" s="51"/>
      <c r="I115" s="30" t="s">
        <v>17</v>
      </c>
      <c r="J115" s="23">
        <v>4047.59</v>
      </c>
    </row>
    <row r="116" spans="2:10" ht="9.75">
      <c r="B116" s="10"/>
      <c r="C116" s="18"/>
      <c r="D116" s="18"/>
      <c r="E116" s="36"/>
      <c r="F116" s="21"/>
      <c r="H116" s="51"/>
      <c r="I116" s="30" t="s">
        <v>18</v>
      </c>
      <c r="J116" s="23">
        <v>8981.32</v>
      </c>
    </row>
    <row r="117" spans="2:10" ht="9.75">
      <c r="B117" s="10"/>
      <c r="C117" s="18"/>
      <c r="D117" s="18"/>
      <c r="E117" s="36"/>
      <c r="F117" s="21"/>
      <c r="H117" s="51"/>
      <c r="I117" s="30" t="s">
        <v>19</v>
      </c>
      <c r="J117" s="23">
        <v>23490</v>
      </c>
    </row>
    <row r="118" spans="2:10" ht="9.75">
      <c r="B118" s="10"/>
      <c r="C118" s="18"/>
      <c r="D118" s="18"/>
      <c r="E118" s="36"/>
      <c r="F118" s="21"/>
      <c r="H118" s="51"/>
      <c r="I118" s="30" t="s">
        <v>52</v>
      </c>
      <c r="J118" s="23">
        <v>9071</v>
      </c>
    </row>
    <row r="119" spans="2:10" ht="9.75">
      <c r="B119" s="10"/>
      <c r="C119" s="18"/>
      <c r="D119" s="18"/>
      <c r="E119" s="36"/>
      <c r="F119" s="21"/>
      <c r="H119" s="51"/>
      <c r="I119" s="30" t="s">
        <v>25</v>
      </c>
      <c r="J119" s="23">
        <v>9600</v>
      </c>
    </row>
    <row r="120" spans="5:12" ht="9.75">
      <c r="E120" s="37"/>
      <c r="J120" s="9">
        <f>SUM(J110:J119)</f>
        <v>97553.01000000001</v>
      </c>
      <c r="L120" s="8">
        <f>L106+E113-J120</f>
        <v>263101.16000000003</v>
      </c>
    </row>
    <row r="121" ht="9.75">
      <c r="E121" s="37"/>
    </row>
    <row r="122" spans="2:10" ht="9.75">
      <c r="B122" s="5">
        <v>43381</v>
      </c>
      <c r="C122" s="35">
        <v>3398</v>
      </c>
      <c r="D122" s="4" t="s">
        <v>5</v>
      </c>
      <c r="E122" s="27">
        <v>40000</v>
      </c>
      <c r="F122" s="13" t="s">
        <v>12</v>
      </c>
      <c r="H122" s="51" t="s">
        <v>28</v>
      </c>
      <c r="I122" s="30" t="s">
        <v>8</v>
      </c>
      <c r="J122" s="23">
        <v>10083</v>
      </c>
    </row>
    <row r="123" spans="2:10" ht="9.75">
      <c r="B123" s="25">
        <v>43391</v>
      </c>
      <c r="C123" s="35">
        <v>32</v>
      </c>
      <c r="D123" s="4" t="s">
        <v>54</v>
      </c>
      <c r="E123" s="27">
        <v>5000</v>
      </c>
      <c r="F123" s="4" t="s">
        <v>7</v>
      </c>
      <c r="H123" s="51"/>
      <c r="I123" s="30" t="s">
        <v>38</v>
      </c>
      <c r="J123" s="23">
        <v>12500</v>
      </c>
    </row>
    <row r="124" spans="2:10" ht="9.75">
      <c r="B124" s="25">
        <v>43395</v>
      </c>
      <c r="C124" s="35">
        <v>22132</v>
      </c>
      <c r="D124" s="3" t="s">
        <v>13</v>
      </c>
      <c r="E124" s="27">
        <v>4860</v>
      </c>
      <c r="F124" s="4" t="s">
        <v>7</v>
      </c>
      <c r="H124" s="51"/>
      <c r="I124" s="4" t="s">
        <v>57</v>
      </c>
      <c r="J124" s="7">
        <v>155310.92</v>
      </c>
    </row>
    <row r="125" spans="2:10" ht="9.75">
      <c r="B125" s="25">
        <v>43402</v>
      </c>
      <c r="C125" s="35">
        <v>12640</v>
      </c>
      <c r="D125" s="4" t="s">
        <v>58</v>
      </c>
      <c r="E125" s="27">
        <v>48600</v>
      </c>
      <c r="F125" s="3" t="s">
        <v>7</v>
      </c>
      <c r="H125" s="51"/>
      <c r="I125" s="4" t="s">
        <v>9</v>
      </c>
      <c r="J125" s="23">
        <v>2000</v>
      </c>
    </row>
    <row r="126" spans="2:10" ht="9.75">
      <c r="B126" s="25">
        <v>43403</v>
      </c>
      <c r="C126" s="35">
        <v>543</v>
      </c>
      <c r="D126" s="4" t="s">
        <v>53</v>
      </c>
      <c r="E126" s="27">
        <v>20000</v>
      </c>
      <c r="F126" s="4" t="s">
        <v>7</v>
      </c>
      <c r="H126" s="51"/>
      <c r="I126" s="30" t="s">
        <v>56</v>
      </c>
      <c r="J126" s="23">
        <v>5000</v>
      </c>
    </row>
    <row r="127" spans="5:10" ht="9.75">
      <c r="E127" s="39">
        <f>SUM(E122:E126)</f>
        <v>118460</v>
      </c>
      <c r="H127" s="51"/>
      <c r="I127" s="30" t="s">
        <v>17</v>
      </c>
      <c r="J127" s="23">
        <v>4095.72</v>
      </c>
    </row>
    <row r="128" spans="8:10" ht="9.75">
      <c r="H128" s="51"/>
      <c r="I128" s="30" t="s">
        <v>18</v>
      </c>
      <c r="J128" s="23">
        <v>8964</v>
      </c>
    </row>
    <row r="129" spans="8:10" ht="9.75">
      <c r="H129" s="51"/>
      <c r="I129" s="30" t="s">
        <v>19</v>
      </c>
      <c r="J129" s="23">
        <v>23490</v>
      </c>
    </row>
    <row r="130" spans="8:10" ht="9.75">
      <c r="H130" s="51"/>
      <c r="I130" s="30" t="s">
        <v>52</v>
      </c>
      <c r="J130" s="23">
        <v>188</v>
      </c>
    </row>
    <row r="131" spans="8:10" ht="9.75">
      <c r="H131" s="51"/>
      <c r="I131" s="30" t="s">
        <v>25</v>
      </c>
      <c r="J131" s="23">
        <v>9600</v>
      </c>
    </row>
    <row r="132" spans="10:12" ht="9.75">
      <c r="J132" s="9">
        <f>SUM(J122:J131)</f>
        <v>231231.64</v>
      </c>
      <c r="L132" s="8">
        <f>L120+E127-J132</f>
        <v>150329.52000000002</v>
      </c>
    </row>
    <row r="135" spans="2:10" ht="9.75">
      <c r="B135" s="5">
        <v>43405</v>
      </c>
      <c r="C135" s="35">
        <v>3768</v>
      </c>
      <c r="D135" s="4" t="s">
        <v>5</v>
      </c>
      <c r="E135" s="6">
        <v>40000</v>
      </c>
      <c r="F135" s="13" t="s">
        <v>12</v>
      </c>
      <c r="H135" s="48" t="s">
        <v>29</v>
      </c>
      <c r="I135" s="30" t="s">
        <v>8</v>
      </c>
      <c r="J135" s="23">
        <v>3732</v>
      </c>
    </row>
    <row r="136" spans="2:10" ht="9.75">
      <c r="B136" s="5">
        <v>43416</v>
      </c>
      <c r="C136" s="4">
        <v>965663</v>
      </c>
      <c r="D136" s="4" t="s">
        <v>60</v>
      </c>
      <c r="E136" s="7">
        <v>3440</v>
      </c>
      <c r="F136" s="4" t="s">
        <v>7</v>
      </c>
      <c r="H136" s="49"/>
      <c r="I136" s="30" t="s">
        <v>38</v>
      </c>
      <c r="J136" s="23">
        <v>7000</v>
      </c>
    </row>
    <row r="137" spans="2:10" ht="9.75">
      <c r="B137" s="5">
        <v>43423</v>
      </c>
      <c r="C137" s="4">
        <v>4026</v>
      </c>
      <c r="D137" s="4" t="s">
        <v>5</v>
      </c>
      <c r="E137" s="6">
        <v>74000</v>
      </c>
      <c r="F137" s="13" t="s">
        <v>12</v>
      </c>
      <c r="H137" s="49"/>
      <c r="I137" s="4" t="s">
        <v>57</v>
      </c>
      <c r="J137" s="7">
        <v>153100</v>
      </c>
    </row>
    <row r="138" spans="2:10" ht="9.75">
      <c r="B138" s="5">
        <v>43424</v>
      </c>
      <c r="C138" s="4">
        <v>1</v>
      </c>
      <c r="D138" s="4" t="s">
        <v>48</v>
      </c>
      <c r="E138" s="7">
        <v>15000</v>
      </c>
      <c r="F138" s="4" t="s">
        <v>61</v>
      </c>
      <c r="H138" s="49"/>
      <c r="I138" s="4" t="s">
        <v>9</v>
      </c>
      <c r="J138" s="23">
        <v>2000</v>
      </c>
    </row>
    <row r="139" spans="2:10" ht="9.75">
      <c r="B139" s="5">
        <v>43432</v>
      </c>
      <c r="C139" s="4">
        <v>12808</v>
      </c>
      <c r="D139" s="3" t="s">
        <v>13</v>
      </c>
      <c r="E139" s="7">
        <v>48600</v>
      </c>
      <c r="F139" s="3" t="s">
        <v>7</v>
      </c>
      <c r="H139" s="49"/>
      <c r="I139" s="30" t="s">
        <v>56</v>
      </c>
      <c r="J139" s="23">
        <v>5000</v>
      </c>
    </row>
    <row r="140" spans="2:10" ht="9.75">
      <c r="B140" s="10"/>
      <c r="C140" s="18"/>
      <c r="D140" s="21"/>
      <c r="E140" s="15">
        <f>SUM(E135:E139)</f>
        <v>181040</v>
      </c>
      <c r="F140" s="21"/>
      <c r="H140" s="49"/>
      <c r="I140" s="30" t="s">
        <v>17</v>
      </c>
      <c r="J140" s="23">
        <v>4095.72</v>
      </c>
    </row>
    <row r="141" spans="2:10" ht="9.75">
      <c r="B141" s="10"/>
      <c r="C141" s="18"/>
      <c r="D141" s="21"/>
      <c r="E141" s="14"/>
      <c r="F141" s="21"/>
      <c r="H141" s="49"/>
      <c r="I141" s="30" t="s">
        <v>18</v>
      </c>
      <c r="J141" s="23">
        <v>9064</v>
      </c>
    </row>
    <row r="142" spans="2:10" ht="9.75">
      <c r="B142" s="10"/>
      <c r="C142" s="18"/>
      <c r="D142" s="21"/>
      <c r="E142" s="14"/>
      <c r="F142" s="21"/>
      <c r="H142" s="49"/>
      <c r="I142" s="30" t="s">
        <v>19</v>
      </c>
      <c r="J142" s="23">
        <v>23490</v>
      </c>
    </row>
    <row r="143" spans="2:10" ht="9.75">
      <c r="B143" s="10"/>
      <c r="C143" s="18"/>
      <c r="D143" s="21"/>
      <c r="E143" s="14"/>
      <c r="F143" s="21"/>
      <c r="H143" s="50"/>
      <c r="I143" s="30" t="s">
        <v>25</v>
      </c>
      <c r="J143" s="23">
        <v>9600</v>
      </c>
    </row>
    <row r="144" spans="2:10" ht="9.75">
      <c r="B144" s="10"/>
      <c r="C144" s="18"/>
      <c r="D144" s="21"/>
      <c r="E144" s="14"/>
      <c r="F144" s="21"/>
      <c r="H144" s="32"/>
      <c r="J144" s="9">
        <f>SUM(J135:J143)</f>
        <v>217081.72</v>
      </c>
    </row>
    <row r="145" spans="2:12" ht="9.75">
      <c r="B145" s="10"/>
      <c r="C145" s="18"/>
      <c r="D145" s="21"/>
      <c r="E145" s="14"/>
      <c r="F145" s="21"/>
      <c r="L145" s="8">
        <f>L132+E140-J144</f>
        <v>114287.80000000002</v>
      </c>
    </row>
    <row r="146" spans="2:6" ht="9.75">
      <c r="B146" s="10"/>
      <c r="C146" s="18"/>
      <c r="D146" s="21"/>
      <c r="E146" s="14"/>
      <c r="F146" s="21"/>
    </row>
    <row r="147" spans="2:6" ht="10.5" thickBot="1">
      <c r="B147" s="10"/>
      <c r="C147" s="18"/>
      <c r="D147" s="21"/>
      <c r="E147" s="14"/>
      <c r="F147" s="21"/>
    </row>
    <row r="148" spans="2:10" ht="10.5" thickBot="1">
      <c r="B148" s="42">
        <v>43438</v>
      </c>
      <c r="C148" s="43"/>
      <c r="D148" s="43" t="s">
        <v>64</v>
      </c>
      <c r="E148" s="44">
        <v>74690</v>
      </c>
      <c r="F148" s="45"/>
      <c r="H148" s="47" t="s">
        <v>30</v>
      </c>
      <c r="I148" s="30" t="s">
        <v>8</v>
      </c>
      <c r="J148" s="23">
        <v>580</v>
      </c>
    </row>
    <row r="149" spans="2:10" ht="9.75">
      <c r="B149" s="25">
        <v>43441</v>
      </c>
      <c r="C149" s="26">
        <v>37</v>
      </c>
      <c r="D149" s="26" t="s">
        <v>62</v>
      </c>
      <c r="E149" s="46">
        <v>2500</v>
      </c>
      <c r="F149" s="41" t="s">
        <v>7</v>
      </c>
      <c r="H149" s="47"/>
      <c r="I149" s="4" t="s">
        <v>57</v>
      </c>
      <c r="J149" s="7">
        <v>296915.03</v>
      </c>
    </row>
    <row r="150" spans="2:10" ht="9.75">
      <c r="B150" s="25">
        <v>43443</v>
      </c>
      <c r="C150" s="4">
        <v>66816</v>
      </c>
      <c r="D150" s="4" t="s">
        <v>60</v>
      </c>
      <c r="E150" s="7">
        <v>4942</v>
      </c>
      <c r="F150" s="41" t="s">
        <v>7</v>
      </c>
      <c r="H150" s="47"/>
      <c r="I150" s="4" t="s">
        <v>9</v>
      </c>
      <c r="J150" s="23">
        <v>2000</v>
      </c>
    </row>
    <row r="151" spans="2:10" ht="9.75">
      <c r="B151" s="25">
        <v>43453</v>
      </c>
      <c r="C151" s="4">
        <v>266</v>
      </c>
      <c r="D151" s="4" t="s">
        <v>63</v>
      </c>
      <c r="E151" s="7">
        <v>45000</v>
      </c>
      <c r="F151" s="41" t="s">
        <v>7</v>
      </c>
      <c r="H151" s="47"/>
      <c r="I151" s="30" t="s">
        <v>56</v>
      </c>
      <c r="J151" s="23">
        <v>10000</v>
      </c>
    </row>
    <row r="152" spans="2:10" ht="9.75">
      <c r="B152" s="25">
        <v>43453</v>
      </c>
      <c r="C152" s="4">
        <v>1</v>
      </c>
      <c r="D152" s="4" t="s">
        <v>48</v>
      </c>
      <c r="E152" s="7">
        <v>10000</v>
      </c>
      <c r="F152" s="4" t="s">
        <v>61</v>
      </c>
      <c r="H152" s="47"/>
      <c r="I152" s="30" t="s">
        <v>17</v>
      </c>
      <c r="J152" s="23">
        <v>8131.44</v>
      </c>
    </row>
    <row r="153" spans="2:10" ht="9.75">
      <c r="B153" s="25">
        <v>43453</v>
      </c>
      <c r="C153" s="4">
        <v>42</v>
      </c>
      <c r="D153" s="26" t="s">
        <v>62</v>
      </c>
      <c r="E153" s="46">
        <v>2500</v>
      </c>
      <c r="F153" s="41" t="s">
        <v>7</v>
      </c>
      <c r="H153" s="47"/>
      <c r="I153" s="30" t="s">
        <v>18</v>
      </c>
      <c r="J153" s="23">
        <v>17928</v>
      </c>
    </row>
    <row r="154" spans="2:10" ht="9.75">
      <c r="B154" s="25">
        <v>43460</v>
      </c>
      <c r="C154" s="4">
        <v>13470</v>
      </c>
      <c r="D154" s="3" t="s">
        <v>13</v>
      </c>
      <c r="E154" s="7">
        <v>48600</v>
      </c>
      <c r="F154" s="3" t="s">
        <v>7</v>
      </c>
      <c r="H154" s="47"/>
      <c r="I154" s="30" t="s">
        <v>19</v>
      </c>
      <c r="J154" s="23">
        <v>46980</v>
      </c>
    </row>
    <row r="155" spans="2:10" ht="9.75">
      <c r="B155" s="25">
        <v>43461</v>
      </c>
      <c r="C155" s="4">
        <v>4648</v>
      </c>
      <c r="D155" s="4" t="s">
        <v>5</v>
      </c>
      <c r="E155" s="6">
        <v>108000</v>
      </c>
      <c r="F155" s="13" t="s">
        <v>12</v>
      </c>
      <c r="J155" s="9">
        <f>SUM(J148:J154)</f>
        <v>382534.47000000003</v>
      </c>
    </row>
    <row r="156" ht="9.75">
      <c r="E156" s="9">
        <f>SUM(E148:E155)</f>
        <v>296232</v>
      </c>
    </row>
    <row r="158" spans="4:12" ht="9.75">
      <c r="D158" t="s">
        <v>59</v>
      </c>
      <c r="E158" s="8">
        <f>E127+E113+E106+E94+E77+E63+E52+E40+E19+E10+E140+E156</f>
        <v>1627964.09</v>
      </c>
      <c r="J158" s="8">
        <f>J132+J120+J106+J95+J81+J67+J55+J39+J26+J14-J103-J90-J79--J52-J36-J24-J12+J144+J155</f>
        <v>1720929.6300000006</v>
      </c>
      <c r="L158" s="8">
        <f>L145+E156-J155</f>
        <v>27985.330000000016</v>
      </c>
    </row>
    <row r="161" ht="9.75">
      <c r="L161" s="8"/>
    </row>
    <row r="162" ht="9.75">
      <c r="J162" s="8"/>
    </row>
  </sheetData>
  <sheetProtection/>
  <mergeCells count="11">
    <mergeCell ref="H59:H66"/>
    <mergeCell ref="H135:H143"/>
    <mergeCell ref="H110:H119"/>
    <mergeCell ref="H122:H131"/>
    <mergeCell ref="H74:H80"/>
    <mergeCell ref="H28:H38"/>
    <mergeCell ref="H5:H13"/>
    <mergeCell ref="H85:H94"/>
    <mergeCell ref="H98:H105"/>
    <mergeCell ref="H16:H25"/>
    <mergeCell ref="H43:H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zoomScalePageLayoutView="0" workbookViewId="0" topLeftCell="C1">
      <selection activeCell="E35" sqref="E35"/>
    </sheetView>
  </sheetViews>
  <sheetFormatPr defaultColWidth="9.33203125" defaultRowHeight="11.25"/>
  <cols>
    <col min="2" max="2" width="10.16015625" style="0" bestFit="1" customWidth="1"/>
    <col min="4" max="4" width="35.5" style="0" customWidth="1"/>
    <col min="5" max="5" width="15.33203125" style="0" customWidth="1"/>
    <col min="6" max="6" width="39.5" style="0" customWidth="1"/>
    <col min="9" max="9" width="46.83203125" style="0" customWidth="1"/>
    <col min="10" max="10" width="30.66015625" style="0" customWidth="1"/>
    <col min="11" max="11" width="17.66015625" style="0" customWidth="1"/>
    <col min="12" max="12" width="19.33203125" style="0" customWidth="1"/>
  </cols>
  <sheetData>
    <row r="2" spans="4:12" ht="17.25">
      <c r="D2" s="16" t="s">
        <v>15</v>
      </c>
      <c r="J2" s="16" t="s">
        <v>16</v>
      </c>
      <c r="L2" t="s">
        <v>31</v>
      </c>
    </row>
    <row r="3" ht="9.75">
      <c r="E3" s="8"/>
    </row>
    <row r="4" spans="4:12" ht="9.75" hidden="1">
      <c r="D4" t="s">
        <v>65</v>
      </c>
      <c r="E4" s="9" t="e">
        <f>#REF!+#REF!+#REF!+#REF!+#REF!+#REF!+#REF!+#REF!</f>
        <v>#REF!</v>
      </c>
      <c r="J4" s="8" t="e">
        <f>#REF!-#REF!</f>
        <v>#REF!</v>
      </c>
      <c r="L4" s="8"/>
    </row>
    <row r="5" spans="6:12" ht="21">
      <c r="F5" s="66">
        <v>2019</v>
      </c>
      <c r="G5" s="66"/>
      <c r="H5" s="66"/>
      <c r="I5" s="66"/>
      <c r="J5" s="8"/>
      <c r="K5" t="s">
        <v>66</v>
      </c>
      <c r="L5" s="8">
        <v>27985.33</v>
      </c>
    </row>
    <row r="7" spans="2:12" ht="9.7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H7" s="48" t="s">
        <v>32</v>
      </c>
      <c r="I7" s="4" t="s">
        <v>49</v>
      </c>
      <c r="J7" s="7">
        <v>2064</v>
      </c>
      <c r="L7" s="8">
        <f>27985.33+E11-J10</f>
        <v>201525.07</v>
      </c>
    </row>
    <row r="8" spans="2:10" ht="9.75">
      <c r="B8" s="2">
        <v>43490</v>
      </c>
      <c r="C8" s="34">
        <v>9809</v>
      </c>
      <c r="D8" s="4" t="s">
        <v>13</v>
      </c>
      <c r="E8" s="6">
        <v>48600</v>
      </c>
      <c r="F8" s="3" t="s">
        <v>7</v>
      </c>
      <c r="H8" s="49"/>
      <c r="I8" s="4" t="s">
        <v>17</v>
      </c>
      <c r="J8" s="7">
        <v>3960</v>
      </c>
    </row>
    <row r="9" spans="2:10" ht="9.75">
      <c r="B9" s="2">
        <v>43494</v>
      </c>
      <c r="C9" s="34">
        <v>393</v>
      </c>
      <c r="D9" s="4" t="s">
        <v>67</v>
      </c>
      <c r="E9" s="6">
        <v>4000</v>
      </c>
      <c r="F9" s="3" t="s">
        <v>7</v>
      </c>
      <c r="H9" s="49"/>
      <c r="I9" s="4" t="s">
        <v>18</v>
      </c>
      <c r="J9" s="7">
        <v>36.26</v>
      </c>
    </row>
    <row r="10" spans="2:10" ht="9.75">
      <c r="B10" s="2">
        <v>43496</v>
      </c>
      <c r="C10" s="34">
        <v>310</v>
      </c>
      <c r="D10" s="4" t="s">
        <v>5</v>
      </c>
      <c r="E10" s="6">
        <v>127000</v>
      </c>
      <c r="F10" s="4" t="s">
        <v>12</v>
      </c>
      <c r="H10" s="50"/>
      <c r="I10" s="4"/>
      <c r="J10" s="7">
        <f>SUM(J7:J9)</f>
        <v>6060.26</v>
      </c>
    </row>
    <row r="11" spans="2:8" ht="9.75">
      <c r="B11" s="2"/>
      <c r="C11" s="34"/>
      <c r="D11" s="4"/>
      <c r="E11" s="6">
        <f>SUM(E8:E10)</f>
        <v>179600</v>
      </c>
      <c r="F11" s="4"/>
      <c r="H11" s="17"/>
    </row>
    <row r="12" spans="2:8" ht="9.75">
      <c r="B12" s="70"/>
      <c r="C12" s="37"/>
      <c r="E12" s="67"/>
      <c r="H12" s="17"/>
    </row>
    <row r="13" spans="2:8" ht="9.75">
      <c r="B13" s="70"/>
      <c r="C13" s="37"/>
      <c r="E13" s="67"/>
      <c r="H13" s="17"/>
    </row>
    <row r="14" spans="2:8" ht="9.75">
      <c r="B14" s="70"/>
      <c r="C14" s="37"/>
      <c r="E14" s="67"/>
      <c r="H14" s="17"/>
    </row>
    <row r="15" spans="2:8" ht="9.75">
      <c r="B15" s="70"/>
      <c r="C15" s="37"/>
      <c r="E15" s="67"/>
      <c r="H15" s="17"/>
    </row>
    <row r="16" spans="2:8" ht="9.75">
      <c r="B16" s="70"/>
      <c r="C16" s="37"/>
      <c r="E16" s="67"/>
      <c r="H16" s="17"/>
    </row>
    <row r="17" spans="2:12" ht="9.75">
      <c r="B17" s="2">
        <v>43500</v>
      </c>
      <c r="C17" s="1">
        <v>31761</v>
      </c>
      <c r="D17" s="4" t="s">
        <v>13</v>
      </c>
      <c r="E17" s="6">
        <v>194.4</v>
      </c>
      <c r="F17" s="3" t="s">
        <v>7</v>
      </c>
      <c r="H17" s="51" t="s">
        <v>36</v>
      </c>
      <c r="I17" s="4" t="s">
        <v>49</v>
      </c>
      <c r="J17" s="7">
        <v>161906</v>
      </c>
      <c r="L17" s="8">
        <f>L7+E21-J25</f>
        <v>13997.75</v>
      </c>
    </row>
    <row r="18" spans="2:10" ht="9.75">
      <c r="B18" s="2">
        <v>43503</v>
      </c>
      <c r="C18" s="1">
        <v>49</v>
      </c>
      <c r="D18" s="3" t="s">
        <v>68</v>
      </c>
      <c r="E18" s="6">
        <v>20000</v>
      </c>
      <c r="F18" s="3" t="s">
        <v>7</v>
      </c>
      <c r="H18" s="51"/>
      <c r="I18" s="4" t="s">
        <v>69</v>
      </c>
      <c r="J18" s="7">
        <v>7000</v>
      </c>
    </row>
    <row r="19" spans="2:10" ht="9.75">
      <c r="B19" s="2">
        <v>43510</v>
      </c>
      <c r="C19" s="1">
        <v>40543</v>
      </c>
      <c r="D19" s="4" t="s">
        <v>67</v>
      </c>
      <c r="E19" s="6">
        <v>4000</v>
      </c>
      <c r="F19" s="3" t="s">
        <v>7</v>
      </c>
      <c r="H19" s="51"/>
      <c r="I19" s="4" t="s">
        <v>9</v>
      </c>
      <c r="J19" s="7">
        <v>2500</v>
      </c>
    </row>
    <row r="20" spans="2:10" ht="9.75">
      <c r="B20" s="2">
        <v>43524</v>
      </c>
      <c r="C20" s="1">
        <v>11549</v>
      </c>
      <c r="D20" s="4" t="s">
        <v>13</v>
      </c>
      <c r="E20" s="6">
        <v>1944</v>
      </c>
      <c r="F20" s="3" t="s">
        <v>7</v>
      </c>
      <c r="H20" s="51"/>
      <c r="I20" s="4" t="s">
        <v>56</v>
      </c>
      <c r="J20" s="7">
        <v>5000</v>
      </c>
    </row>
    <row r="21" spans="2:10" ht="9.75">
      <c r="B21" s="4"/>
      <c r="C21" s="4"/>
      <c r="D21" s="4"/>
      <c r="E21" s="7">
        <f>SUM(E17:E20)</f>
        <v>26138.4</v>
      </c>
      <c r="F21" s="4"/>
      <c r="H21" s="51"/>
      <c r="I21" s="4" t="s">
        <v>17</v>
      </c>
      <c r="J21" s="7">
        <v>4095.72</v>
      </c>
    </row>
    <row r="22" spans="8:10" ht="9.75">
      <c r="H22" s="51"/>
      <c r="I22" s="4" t="s">
        <v>18</v>
      </c>
      <c r="J22" s="7">
        <v>8964</v>
      </c>
    </row>
    <row r="23" spans="8:10" ht="9.75">
      <c r="H23" s="51"/>
      <c r="I23" s="4" t="s">
        <v>19</v>
      </c>
      <c r="J23" s="7">
        <v>23490</v>
      </c>
    </row>
    <row r="24" spans="8:10" ht="9.75">
      <c r="H24" s="51"/>
      <c r="I24" s="4" t="s">
        <v>52</v>
      </c>
      <c r="J24" s="7">
        <v>710</v>
      </c>
    </row>
    <row r="25" ht="9.75">
      <c r="J25" s="8">
        <f>SUM(J17:J24)</f>
        <v>213665.72</v>
      </c>
    </row>
    <row r="27" spans="2:12" ht="9.75">
      <c r="B27" s="2">
        <v>43528</v>
      </c>
      <c r="C27" s="4">
        <v>310248</v>
      </c>
      <c r="D27" s="4" t="s">
        <v>70</v>
      </c>
      <c r="E27" s="27">
        <v>700</v>
      </c>
      <c r="F27" s="4" t="s">
        <v>71</v>
      </c>
      <c r="H27" s="51" t="s">
        <v>39</v>
      </c>
      <c r="I27" s="4" t="s">
        <v>49</v>
      </c>
      <c r="J27" s="7">
        <v>231888.32</v>
      </c>
      <c r="L27" s="8">
        <f>L17+E35-J35</f>
        <v>13138.30999999994</v>
      </c>
    </row>
    <row r="28" spans="2:10" ht="9.75">
      <c r="B28" s="2">
        <v>43528</v>
      </c>
      <c r="C28" s="4">
        <v>22639</v>
      </c>
      <c r="D28" s="4" t="s">
        <v>13</v>
      </c>
      <c r="E28" s="27">
        <v>291.6</v>
      </c>
      <c r="F28" s="3" t="s">
        <v>7</v>
      </c>
      <c r="H28" s="51"/>
      <c r="I28" s="4" t="s">
        <v>69</v>
      </c>
      <c r="J28" s="7">
        <v>6380</v>
      </c>
    </row>
    <row r="29" spans="2:10" ht="9.75">
      <c r="B29" s="2">
        <v>43530</v>
      </c>
      <c r="C29" s="4">
        <v>584066</v>
      </c>
      <c r="D29" s="68" t="s">
        <v>13</v>
      </c>
      <c r="E29" s="27">
        <v>43400</v>
      </c>
      <c r="F29" s="3" t="s">
        <v>7</v>
      </c>
      <c r="H29" s="51"/>
      <c r="I29" s="4" t="s">
        <v>9</v>
      </c>
      <c r="J29" s="7">
        <v>1000</v>
      </c>
    </row>
    <row r="30" spans="2:10" ht="9.75">
      <c r="B30" s="2">
        <v>43530</v>
      </c>
      <c r="C30" s="4">
        <v>1</v>
      </c>
      <c r="D30" s="4" t="s">
        <v>72</v>
      </c>
      <c r="E30" s="27">
        <v>15000</v>
      </c>
      <c r="F30" s="3" t="s">
        <v>73</v>
      </c>
      <c r="H30" s="51"/>
      <c r="I30" s="4" t="s">
        <v>56</v>
      </c>
      <c r="J30" s="7">
        <v>5000</v>
      </c>
    </row>
    <row r="31" spans="2:10" ht="9.75">
      <c r="B31" s="2">
        <v>43531</v>
      </c>
      <c r="C31" s="34">
        <v>754</v>
      </c>
      <c r="D31" s="4" t="s">
        <v>5</v>
      </c>
      <c r="E31" s="27">
        <v>184000</v>
      </c>
      <c r="F31" s="4" t="s">
        <v>12</v>
      </c>
      <c r="H31" s="51"/>
      <c r="I31" s="4" t="s">
        <v>17</v>
      </c>
      <c r="J31" s="7">
        <v>4095.72</v>
      </c>
    </row>
    <row r="32" spans="2:10" ht="9.75">
      <c r="B32" s="2">
        <v>43535</v>
      </c>
      <c r="C32" s="4">
        <v>62</v>
      </c>
      <c r="D32" s="4" t="s">
        <v>74</v>
      </c>
      <c r="E32" s="27">
        <v>20000</v>
      </c>
      <c r="F32" s="3" t="s">
        <v>7</v>
      </c>
      <c r="H32" s="51"/>
      <c r="I32" s="4" t="s">
        <v>18</v>
      </c>
      <c r="J32" s="7">
        <v>8964</v>
      </c>
    </row>
    <row r="33" spans="2:10" ht="9.75">
      <c r="B33" s="2">
        <v>43541</v>
      </c>
      <c r="C33" s="4">
        <v>441475</v>
      </c>
      <c r="D33" s="4" t="s">
        <v>67</v>
      </c>
      <c r="E33" s="27">
        <v>4000</v>
      </c>
      <c r="F33" s="3" t="s">
        <v>7</v>
      </c>
      <c r="H33" s="51"/>
      <c r="I33" s="4" t="s">
        <v>19</v>
      </c>
      <c r="J33" s="7">
        <v>23490</v>
      </c>
    </row>
    <row r="34" spans="2:10" ht="9.75">
      <c r="B34" s="5">
        <v>43551</v>
      </c>
      <c r="C34" s="4">
        <v>12621</v>
      </c>
      <c r="D34" s="4" t="s">
        <v>13</v>
      </c>
      <c r="E34" s="27">
        <v>24300</v>
      </c>
      <c r="F34" s="3" t="s">
        <v>7</v>
      </c>
      <c r="H34" s="51"/>
      <c r="I34" s="4" t="s">
        <v>52</v>
      </c>
      <c r="J34" s="7">
        <v>11733</v>
      </c>
    </row>
    <row r="35" spans="5:10" ht="9.75">
      <c r="E35" s="8">
        <f>SUM(E27:E34)</f>
        <v>291691.6</v>
      </c>
      <c r="J35" s="8">
        <f>SUM(J27:J34)</f>
        <v>292551.04000000004</v>
      </c>
    </row>
    <row r="38" spans="2:10" ht="9.75">
      <c r="B38" s="5">
        <v>43556</v>
      </c>
      <c r="C38" s="4">
        <v>1034</v>
      </c>
      <c r="D38" s="4" t="s">
        <v>5</v>
      </c>
      <c r="E38" s="27">
        <v>74000</v>
      </c>
      <c r="F38" s="4" t="s">
        <v>12</v>
      </c>
      <c r="H38" s="48" t="s">
        <v>20</v>
      </c>
      <c r="I38" s="4" t="s">
        <v>49</v>
      </c>
      <c r="J38" s="7">
        <v>220969.69</v>
      </c>
    </row>
    <row r="39" spans="2:10" ht="9.75">
      <c r="B39" s="5">
        <v>43557</v>
      </c>
      <c r="C39" s="4">
        <v>13061</v>
      </c>
      <c r="D39" s="4" t="s">
        <v>13</v>
      </c>
      <c r="E39" s="27">
        <v>14288.4</v>
      </c>
      <c r="F39" s="3" t="s">
        <v>7</v>
      </c>
      <c r="H39" s="49"/>
      <c r="I39" s="4" t="s">
        <v>69</v>
      </c>
      <c r="J39" s="7">
        <v>36000</v>
      </c>
    </row>
    <row r="40" spans="2:10" ht="9.75">
      <c r="B40" s="5">
        <v>43563</v>
      </c>
      <c r="C40" s="34">
        <v>355989</v>
      </c>
      <c r="D40" s="4" t="s">
        <v>75</v>
      </c>
      <c r="E40" s="27">
        <v>15400</v>
      </c>
      <c r="F40" s="3" t="s">
        <v>73</v>
      </c>
      <c r="H40" s="49"/>
      <c r="I40" s="4" t="s">
        <v>56</v>
      </c>
      <c r="J40" s="7">
        <v>10000</v>
      </c>
    </row>
    <row r="41" spans="2:10" ht="9.75">
      <c r="B41" s="5">
        <v>43566</v>
      </c>
      <c r="C41" s="4">
        <v>21751</v>
      </c>
      <c r="D41" s="3" t="s">
        <v>76</v>
      </c>
      <c r="E41" s="27">
        <v>31300</v>
      </c>
      <c r="F41" s="3" t="s">
        <v>73</v>
      </c>
      <c r="H41" s="49"/>
      <c r="I41" s="4" t="s">
        <v>17</v>
      </c>
      <c r="J41" s="7">
        <v>4160.97</v>
      </c>
    </row>
    <row r="42" spans="2:10" ht="9.75">
      <c r="B42" s="5">
        <v>43567</v>
      </c>
      <c r="C42" s="4">
        <v>2694</v>
      </c>
      <c r="D42" s="4" t="s">
        <v>75</v>
      </c>
      <c r="E42" s="27">
        <v>118800</v>
      </c>
      <c r="F42" s="3" t="s">
        <v>73</v>
      </c>
      <c r="H42" s="49"/>
      <c r="I42" s="4" t="s">
        <v>18</v>
      </c>
      <c r="J42" s="7">
        <v>17928</v>
      </c>
    </row>
    <row r="43" spans="2:10" ht="9.75">
      <c r="B43" s="5">
        <v>43572</v>
      </c>
      <c r="C43" s="26">
        <v>7894</v>
      </c>
      <c r="D43" s="26" t="s">
        <v>77</v>
      </c>
      <c r="E43" s="31">
        <v>5000</v>
      </c>
      <c r="F43" s="3" t="s">
        <v>73</v>
      </c>
      <c r="H43" s="50"/>
      <c r="I43" s="4" t="s">
        <v>19</v>
      </c>
      <c r="J43" s="7">
        <v>46980</v>
      </c>
    </row>
    <row r="44" spans="2:10" ht="9.75">
      <c r="B44" s="5">
        <v>43579</v>
      </c>
      <c r="C44">
        <v>41608</v>
      </c>
      <c r="D44" s="4" t="s">
        <v>67</v>
      </c>
      <c r="E44" s="27">
        <v>4000</v>
      </c>
      <c r="F44" s="3" t="s">
        <v>7</v>
      </c>
      <c r="J44" s="8">
        <f>SUM(J38:J43)</f>
        <v>336038.66</v>
      </c>
    </row>
    <row r="45" spans="2:6" ht="9.75">
      <c r="B45" s="5">
        <v>43585</v>
      </c>
      <c r="C45" s="4">
        <v>250</v>
      </c>
      <c r="D45" s="4" t="s">
        <v>5</v>
      </c>
      <c r="E45" s="27">
        <v>74000</v>
      </c>
      <c r="F45" s="4" t="s">
        <v>12</v>
      </c>
    </row>
    <row r="46" ht="9.75">
      <c r="E46" s="8">
        <f>SUM(E38:E45)</f>
        <v>336788.4</v>
      </c>
    </row>
    <row r="47" ht="9.75">
      <c r="E47" s="8"/>
    </row>
    <row r="48" ht="9.75">
      <c r="E48" s="8"/>
    </row>
    <row r="49" spans="3:5" ht="9.75">
      <c r="C49" s="69"/>
      <c r="D49" s="69"/>
      <c r="E49" s="69"/>
    </row>
    <row r="50" spans="2:10" ht="9.75">
      <c r="B50" s="5">
        <v>43607</v>
      </c>
      <c r="C50" s="26">
        <v>10664</v>
      </c>
      <c r="D50" s="26" t="s">
        <v>77</v>
      </c>
      <c r="E50" s="31">
        <v>5000</v>
      </c>
      <c r="F50" s="3" t="s">
        <v>73</v>
      </c>
      <c r="H50" s="48" t="s">
        <v>21</v>
      </c>
      <c r="I50" s="4" t="s">
        <v>49</v>
      </c>
      <c r="J50" s="7">
        <v>7119</v>
      </c>
    </row>
    <row r="51" spans="5:10" ht="9.75">
      <c r="E51" s="8">
        <f>SUM(E50)</f>
        <v>5000</v>
      </c>
      <c r="H51" s="49"/>
      <c r="I51" s="4" t="s">
        <v>69</v>
      </c>
      <c r="J51" s="7">
        <v>4827.6</v>
      </c>
    </row>
    <row r="52" spans="8:10" ht="9.75">
      <c r="H52" s="50"/>
      <c r="I52" s="4" t="s">
        <v>17</v>
      </c>
      <c r="J52" s="7">
        <v>6547.97</v>
      </c>
    </row>
    <row r="53" ht="9.75">
      <c r="J53" s="8">
        <f>SUM(J50:J52)</f>
        <v>18494.57</v>
      </c>
    </row>
  </sheetData>
  <sheetProtection/>
  <mergeCells count="6">
    <mergeCell ref="H50:H52"/>
    <mergeCell ref="H17:H24"/>
    <mergeCell ref="H7:H10"/>
    <mergeCell ref="F5:I5"/>
    <mergeCell ref="H27:H34"/>
    <mergeCell ref="H38: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PageLayoutView="0" workbookViewId="0" topLeftCell="A1">
      <selection activeCell="I29" sqref="I29"/>
    </sheetView>
  </sheetViews>
  <sheetFormatPr defaultColWidth="9.33203125" defaultRowHeight="11.25"/>
  <cols>
    <col min="1" max="1" width="16.5" style="0" customWidth="1"/>
    <col min="3" max="3" width="39.33203125" style="0" customWidth="1"/>
    <col min="4" max="4" width="21.5" style="0" customWidth="1"/>
    <col min="5" max="5" width="14" style="0" customWidth="1"/>
  </cols>
  <sheetData>
    <row r="2" spans="1:4" ht="9.75">
      <c r="A2" s="5">
        <v>43349</v>
      </c>
      <c r="B2" s="4">
        <v>437</v>
      </c>
      <c r="C2" s="4" t="s">
        <v>53</v>
      </c>
      <c r="D2" s="27">
        <v>10000</v>
      </c>
    </row>
    <row r="3" spans="1:4" ht="9.75">
      <c r="A3" s="25">
        <v>43369</v>
      </c>
      <c r="B3" s="4">
        <v>16411</v>
      </c>
      <c r="C3" s="4" t="s">
        <v>13</v>
      </c>
      <c r="D3" s="27">
        <v>48600</v>
      </c>
    </row>
    <row r="4" spans="1:4" ht="9.75">
      <c r="A4" s="29"/>
      <c r="D4" s="39"/>
    </row>
    <row r="5" spans="1:4" ht="9.75">
      <c r="A5" s="25">
        <v>43391</v>
      </c>
      <c r="B5" s="35">
        <v>32</v>
      </c>
      <c r="C5" s="4" t="s">
        <v>54</v>
      </c>
      <c r="D5" s="27">
        <v>5000</v>
      </c>
    </row>
    <row r="6" spans="1:4" ht="9.75">
      <c r="A6" s="25">
        <v>43395</v>
      </c>
      <c r="B6" s="35">
        <v>22132</v>
      </c>
      <c r="C6" s="3" t="s">
        <v>13</v>
      </c>
      <c r="D6" s="27">
        <v>4860</v>
      </c>
    </row>
    <row r="7" spans="1:4" ht="9.75">
      <c r="A7" s="25">
        <v>43402</v>
      </c>
      <c r="B7" s="35">
        <v>12640</v>
      </c>
      <c r="C7" s="4" t="s">
        <v>58</v>
      </c>
      <c r="D7" s="27">
        <v>48600</v>
      </c>
    </row>
    <row r="8" spans="1:4" ht="9.75">
      <c r="A8" s="25">
        <v>43403</v>
      </c>
      <c r="B8" s="35">
        <v>543</v>
      </c>
      <c r="C8" s="4" t="s">
        <v>53</v>
      </c>
      <c r="D8" s="27">
        <v>20000</v>
      </c>
    </row>
    <row r="9" ht="9.75">
      <c r="D9" s="39"/>
    </row>
    <row r="10" spans="1:4" ht="9.75">
      <c r="A10" s="5">
        <v>43416</v>
      </c>
      <c r="B10" s="4">
        <v>965663</v>
      </c>
      <c r="C10" s="4" t="s">
        <v>60</v>
      </c>
      <c r="D10" s="27">
        <v>3440</v>
      </c>
    </row>
    <row r="11" spans="1:4" ht="9.75">
      <c r="A11" s="5">
        <v>43424</v>
      </c>
      <c r="B11" s="4">
        <v>1</v>
      </c>
      <c r="C11" s="4" t="s">
        <v>48</v>
      </c>
      <c r="D11" s="27">
        <v>15000</v>
      </c>
    </row>
    <row r="12" spans="1:4" ht="9.75">
      <c r="A12" s="5">
        <v>43432</v>
      </c>
      <c r="B12" s="4">
        <v>12808</v>
      </c>
      <c r="C12" s="3" t="s">
        <v>13</v>
      </c>
      <c r="D12" s="27">
        <v>48600</v>
      </c>
    </row>
    <row r="13" spans="1:4" ht="9.75">
      <c r="A13" s="76"/>
      <c r="B13" s="75"/>
      <c r="C13" s="74"/>
      <c r="D13" s="73"/>
    </row>
    <row r="14" spans="1:4" ht="9.75">
      <c r="A14" s="25">
        <v>43441</v>
      </c>
      <c r="B14" s="26">
        <v>37</v>
      </c>
      <c r="C14" s="26" t="s">
        <v>62</v>
      </c>
      <c r="D14" s="46">
        <v>2500</v>
      </c>
    </row>
    <row r="15" spans="1:4" ht="9.75">
      <c r="A15" s="25">
        <v>43443</v>
      </c>
      <c r="B15" s="4">
        <v>66816</v>
      </c>
      <c r="C15" s="4" t="s">
        <v>60</v>
      </c>
      <c r="D15" s="7">
        <v>4942</v>
      </c>
    </row>
    <row r="16" spans="1:4" ht="9.75">
      <c r="A16" s="25">
        <v>43453</v>
      </c>
      <c r="B16" s="4">
        <v>266</v>
      </c>
      <c r="C16" s="4" t="s">
        <v>63</v>
      </c>
      <c r="D16" s="7">
        <v>45000</v>
      </c>
    </row>
    <row r="17" spans="1:4" ht="9.75">
      <c r="A17" s="25">
        <v>43453</v>
      </c>
      <c r="B17" s="4">
        <v>1</v>
      </c>
      <c r="C17" s="4" t="s">
        <v>48</v>
      </c>
      <c r="D17" s="7">
        <v>10000</v>
      </c>
    </row>
    <row r="18" spans="1:4" ht="9.75">
      <c r="A18" s="25">
        <v>43453</v>
      </c>
      <c r="B18" s="4">
        <v>42</v>
      </c>
      <c r="C18" s="26" t="s">
        <v>62</v>
      </c>
      <c r="D18" s="46">
        <v>2500</v>
      </c>
    </row>
    <row r="19" spans="1:4" ht="9.75">
      <c r="A19" s="25">
        <v>43460</v>
      </c>
      <c r="B19" s="4">
        <v>13470</v>
      </c>
      <c r="C19" s="3" t="s">
        <v>13</v>
      </c>
      <c r="D19" s="7">
        <v>48600</v>
      </c>
    </row>
    <row r="21" spans="1:4" ht="9.75">
      <c r="A21" s="71">
        <v>43490</v>
      </c>
      <c r="B21" s="34">
        <v>9809</v>
      </c>
      <c r="C21" s="4" t="s">
        <v>13</v>
      </c>
      <c r="D21" s="27">
        <v>48600</v>
      </c>
    </row>
    <row r="22" spans="1:4" ht="9.75">
      <c r="A22" s="71">
        <v>43494</v>
      </c>
      <c r="B22" s="34">
        <v>393</v>
      </c>
      <c r="C22" s="4" t="s">
        <v>67</v>
      </c>
      <c r="D22" s="27">
        <v>4000</v>
      </c>
    </row>
    <row r="23" spans="1:4" ht="9.75">
      <c r="A23" s="72"/>
      <c r="B23" s="37"/>
      <c r="D23" s="28"/>
    </row>
    <row r="24" spans="1:4" ht="9.75">
      <c r="A24" s="71">
        <v>43500</v>
      </c>
      <c r="B24" s="1">
        <v>31761</v>
      </c>
      <c r="C24" s="4" t="s">
        <v>13</v>
      </c>
      <c r="D24" s="27">
        <v>194.4</v>
      </c>
    </row>
    <row r="25" spans="1:4" ht="9.75">
      <c r="A25" s="71">
        <v>43503</v>
      </c>
      <c r="B25" s="1">
        <v>49</v>
      </c>
      <c r="C25" s="3" t="s">
        <v>68</v>
      </c>
      <c r="D25" s="27">
        <v>20000</v>
      </c>
    </row>
    <row r="26" spans="1:4" ht="9.75">
      <c r="A26" s="71">
        <v>43510</v>
      </c>
      <c r="B26" s="1">
        <v>40543</v>
      </c>
      <c r="C26" s="4" t="s">
        <v>67</v>
      </c>
      <c r="D26" s="27">
        <v>4000</v>
      </c>
    </row>
    <row r="27" spans="1:4" ht="9.75">
      <c r="A27" s="71">
        <v>43524</v>
      </c>
      <c r="B27" s="1">
        <v>11549</v>
      </c>
      <c r="C27" s="4" t="s">
        <v>13</v>
      </c>
      <c r="D27" s="27">
        <v>1944</v>
      </c>
    </row>
    <row r="28" ht="9.75">
      <c r="A28" s="37"/>
    </row>
    <row r="29" spans="1:4" ht="9.75">
      <c r="A29" s="71">
        <v>43528</v>
      </c>
      <c r="B29" s="4">
        <v>310248</v>
      </c>
      <c r="C29" s="4" t="s">
        <v>70</v>
      </c>
      <c r="D29" s="27">
        <v>700</v>
      </c>
    </row>
    <row r="30" spans="1:4" ht="9.75">
      <c r="A30" s="71">
        <v>43528</v>
      </c>
      <c r="B30" s="4">
        <v>22639</v>
      </c>
      <c r="C30" s="4" t="s">
        <v>13</v>
      </c>
      <c r="D30" s="27">
        <v>291.6</v>
      </c>
    </row>
    <row r="31" spans="1:4" ht="9.75">
      <c r="A31" s="71">
        <v>43530</v>
      </c>
      <c r="B31" s="4">
        <v>584066</v>
      </c>
      <c r="C31" s="4" t="s">
        <v>75</v>
      </c>
      <c r="D31" s="27">
        <v>43400</v>
      </c>
    </row>
    <row r="32" spans="1:4" ht="9.75">
      <c r="A32" s="71">
        <v>43530</v>
      </c>
      <c r="B32" s="4">
        <v>1</v>
      </c>
      <c r="C32" s="4" t="s">
        <v>72</v>
      </c>
      <c r="D32" s="27">
        <v>15000</v>
      </c>
    </row>
    <row r="33" spans="1:4" ht="9.75">
      <c r="A33" s="71">
        <v>43535</v>
      </c>
      <c r="B33" s="4">
        <v>62</v>
      </c>
      <c r="C33" s="4" t="s">
        <v>74</v>
      </c>
      <c r="D33" s="27">
        <v>20000</v>
      </c>
    </row>
    <row r="34" spans="1:4" ht="9.75">
      <c r="A34" s="71">
        <v>43541</v>
      </c>
      <c r="B34" s="4">
        <v>441475</v>
      </c>
      <c r="C34" s="4" t="s">
        <v>67</v>
      </c>
      <c r="D34" s="27">
        <v>4000</v>
      </c>
    </row>
    <row r="35" spans="1:4" ht="9.75">
      <c r="A35" s="71">
        <v>43551</v>
      </c>
      <c r="B35" s="4">
        <v>12621</v>
      </c>
      <c r="C35" s="4" t="s">
        <v>13</v>
      </c>
      <c r="D35" s="27">
        <v>24300</v>
      </c>
    </row>
    <row r="36" ht="9.75">
      <c r="A36" s="37"/>
    </row>
    <row r="37" spans="1:4" ht="9.75">
      <c r="A37" s="71">
        <v>43557</v>
      </c>
      <c r="B37" s="4">
        <v>13061</v>
      </c>
      <c r="C37" s="4" t="s">
        <v>13</v>
      </c>
      <c r="D37" s="27">
        <v>14288.4</v>
      </c>
    </row>
    <row r="38" spans="1:4" ht="9.75">
      <c r="A38" s="71">
        <v>43563</v>
      </c>
      <c r="B38" s="34">
        <v>355989</v>
      </c>
      <c r="C38" s="4" t="s">
        <v>75</v>
      </c>
      <c r="D38" s="27">
        <v>15400</v>
      </c>
    </row>
    <row r="39" spans="1:4" ht="9.75">
      <c r="A39" s="71">
        <v>43566</v>
      </c>
      <c r="B39" s="4">
        <v>21751</v>
      </c>
      <c r="C39" s="3" t="s">
        <v>76</v>
      </c>
      <c r="D39" s="27">
        <v>31300</v>
      </c>
    </row>
    <row r="40" spans="1:4" ht="9.75">
      <c r="A40" s="71">
        <v>43567</v>
      </c>
      <c r="B40" s="4">
        <v>2694</v>
      </c>
      <c r="C40" s="4" t="s">
        <v>75</v>
      </c>
      <c r="D40" s="27">
        <v>118800</v>
      </c>
    </row>
    <row r="41" spans="1:4" ht="9.75">
      <c r="A41" s="71">
        <v>43572</v>
      </c>
      <c r="B41" s="26">
        <v>7894</v>
      </c>
      <c r="C41" s="26" t="s">
        <v>77</v>
      </c>
      <c r="D41" s="31">
        <v>5000</v>
      </c>
    </row>
    <row r="42" ht="9.75">
      <c r="D42" s="9">
        <f>SUM(D2:D41)</f>
        <v>688860.4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O13"/>
  <sheetViews>
    <sheetView zoomScalePageLayoutView="0" workbookViewId="0" topLeftCell="A1">
      <selection activeCell="E33" sqref="E33"/>
    </sheetView>
  </sheetViews>
  <sheetFormatPr defaultColWidth="9.33203125" defaultRowHeight="11.25"/>
  <cols>
    <col min="2" max="2" width="15.5" style="0" customWidth="1"/>
    <col min="3" max="3" width="11.83203125" style="0" customWidth="1"/>
    <col min="4" max="4" width="10.33203125" style="0" customWidth="1"/>
    <col min="5" max="5" width="17.66015625" style="0" customWidth="1"/>
    <col min="6" max="6" width="14.83203125" style="0" customWidth="1"/>
    <col min="7" max="7" width="14.16015625" style="0" customWidth="1"/>
    <col min="8" max="8" width="13" style="0" customWidth="1"/>
    <col min="9" max="9" width="13.5" style="0" customWidth="1"/>
  </cols>
  <sheetData>
    <row r="4" ht="10.5" thickBot="1">
      <c r="B4" s="24" t="s">
        <v>85</v>
      </c>
    </row>
    <row r="5" spans="2:9" ht="9.75">
      <c r="B5" s="100"/>
      <c r="C5" s="99" t="s">
        <v>84</v>
      </c>
      <c r="D5" s="98"/>
      <c r="E5" s="97"/>
      <c r="F5" s="96" t="s">
        <v>16</v>
      </c>
      <c r="G5" s="95"/>
      <c r="H5" s="95"/>
      <c r="I5" s="94"/>
    </row>
    <row r="6" spans="2:9" ht="35.25" customHeight="1">
      <c r="B6" s="93" t="s">
        <v>0</v>
      </c>
      <c r="C6" s="40" t="s">
        <v>83</v>
      </c>
      <c r="D6" s="40"/>
      <c r="E6" s="90" t="s">
        <v>3</v>
      </c>
      <c r="F6" s="92" t="s">
        <v>82</v>
      </c>
      <c r="G6" s="40" t="s">
        <v>81</v>
      </c>
      <c r="H6" s="40" t="s">
        <v>80</v>
      </c>
      <c r="I6" s="91" t="s">
        <v>79</v>
      </c>
    </row>
    <row r="7" spans="2:9" ht="9.75">
      <c r="B7" s="85">
        <v>43551</v>
      </c>
      <c r="C7" s="40"/>
      <c r="D7" s="40"/>
      <c r="E7" s="90"/>
      <c r="F7" s="89"/>
      <c r="G7" s="7">
        <v>909</v>
      </c>
      <c r="H7" s="4"/>
      <c r="I7" s="88"/>
    </row>
    <row r="8" spans="2:15" ht="9.75">
      <c r="B8" s="85">
        <v>43557</v>
      </c>
      <c r="C8" s="4"/>
      <c r="D8" s="4"/>
      <c r="E8" s="88"/>
      <c r="F8" s="86"/>
      <c r="G8" s="7"/>
      <c r="H8" s="7">
        <f>29177</f>
        <v>29177</v>
      </c>
      <c r="I8" s="82"/>
      <c r="K8" s="8"/>
      <c r="L8" s="8"/>
      <c r="M8" s="8"/>
      <c r="N8" s="8"/>
      <c r="O8" s="8"/>
    </row>
    <row r="9" spans="2:15" ht="9.75">
      <c r="B9" s="85">
        <v>43566</v>
      </c>
      <c r="C9" s="4">
        <v>21751</v>
      </c>
      <c r="D9" s="3" t="s">
        <v>76</v>
      </c>
      <c r="E9" s="84">
        <v>31300</v>
      </c>
      <c r="F9" s="86"/>
      <c r="G9" s="7">
        <v>1814</v>
      </c>
      <c r="H9" s="7"/>
      <c r="I9" s="87"/>
      <c r="J9" s="8"/>
      <c r="K9" s="8"/>
      <c r="L9" s="8"/>
      <c r="M9" s="8"/>
      <c r="N9" s="8"/>
      <c r="O9" s="8"/>
    </row>
    <row r="10" spans="2:15" ht="9.75">
      <c r="B10" s="85">
        <v>43567</v>
      </c>
      <c r="C10" s="4">
        <v>2694</v>
      </c>
      <c r="D10" s="4" t="s">
        <v>78</v>
      </c>
      <c r="E10" s="84">
        <v>118800</v>
      </c>
      <c r="F10" s="86"/>
      <c r="G10" s="7"/>
      <c r="H10" s="4"/>
      <c r="I10" s="82"/>
      <c r="J10" s="8"/>
      <c r="K10" s="8"/>
      <c r="L10" s="8"/>
      <c r="M10" s="8"/>
      <c r="N10" s="8"/>
      <c r="O10" s="8"/>
    </row>
    <row r="11" spans="2:15" ht="9.75">
      <c r="B11" s="85">
        <v>43572</v>
      </c>
      <c r="C11" s="4">
        <v>7894</v>
      </c>
      <c r="D11" s="4"/>
      <c r="E11" s="84">
        <v>8900</v>
      </c>
      <c r="F11" s="86"/>
      <c r="G11" s="7"/>
      <c r="H11" s="7"/>
      <c r="I11" s="82"/>
      <c r="J11" s="8"/>
      <c r="K11" s="8"/>
      <c r="L11" s="8"/>
      <c r="M11" s="8"/>
      <c r="N11" s="8"/>
      <c r="O11" s="8"/>
    </row>
    <row r="12" spans="2:13" ht="9.75">
      <c r="B12" s="85">
        <v>43580</v>
      </c>
      <c r="C12" s="4"/>
      <c r="D12" s="4"/>
      <c r="E12" s="84"/>
      <c r="F12" s="83">
        <v>127100</v>
      </c>
      <c r="G12" s="7"/>
      <c r="H12" s="7"/>
      <c r="I12" s="82"/>
      <c r="J12" s="8"/>
      <c r="K12" s="8"/>
      <c r="L12" s="8"/>
      <c r="M12" s="8"/>
    </row>
    <row r="13" spans="2:13" ht="10.5" thickBot="1">
      <c r="B13" s="81"/>
      <c r="C13" s="80"/>
      <c r="D13" s="80"/>
      <c r="E13" s="77">
        <f>SUM(E8:E12)</f>
        <v>159000</v>
      </c>
      <c r="F13" s="79">
        <f>SUM(F8:F12)</f>
        <v>127100</v>
      </c>
      <c r="G13" s="78">
        <f>SUM(G7:G12)</f>
        <v>2723</v>
      </c>
      <c r="H13" s="78">
        <f>SUM(H8:H12)</f>
        <v>29177</v>
      </c>
      <c r="I13" s="77">
        <f>SUM(F13:H13)</f>
        <v>159000</v>
      </c>
      <c r="J13" s="8"/>
      <c r="K13" s="8"/>
      <c r="L13" s="8"/>
      <c r="M13" s="8"/>
    </row>
  </sheetData>
  <sheetProtection/>
  <mergeCells count="2">
    <mergeCell ref="F5:I5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</dc:creator>
  <cp:keywords/>
  <dc:description/>
  <cp:lastModifiedBy>user</cp:lastModifiedBy>
  <cp:lastPrinted>2017-10-06T13:33:39Z</cp:lastPrinted>
  <dcterms:created xsi:type="dcterms:W3CDTF">2017-10-06T13:33:39Z</dcterms:created>
  <dcterms:modified xsi:type="dcterms:W3CDTF">2019-07-03T08:51:11Z</dcterms:modified>
  <cp:category/>
  <cp:version/>
  <cp:contentType/>
  <cp:contentStatus/>
  <cp:revision>1</cp:revision>
</cp:coreProperties>
</file>